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1-Do_not_require_antibiotics/"/>
    </mc:Choice>
  </mc:AlternateContent>
  <xr:revisionPtr revIDLastSave="0" documentId="13_ncr:1_{71685167-94FF-4613-9DBC-B1663B3B437A}" xr6:coauthVersionLast="46" xr6:coauthVersionMax="46" xr10:uidLastSave="{00000000-0000-0000-0000-000000000000}"/>
  <bookViews>
    <workbookView xWindow="-120" yWindow="-120" windowWidth="29040" windowHeight="15840" tabRatio="799" activeTab="7" xr2:uid="{00000000-000D-0000-FFFF-FFFF00000000}"/>
  </bookViews>
  <sheets>
    <sheet name="Suppltbl_adult" sheetId="19" r:id="rId1"/>
    <sheet name="Suppltbl_kids" sheetId="32" r:id="rId2"/>
    <sheet name="fig_adult" sheetId="35" r:id="rId3"/>
    <sheet name="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G42" i="33" s="1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C45" i="31"/>
  <c r="C46" i="32" s="1"/>
  <c r="G42" i="31"/>
  <c r="H42" i="31" s="1"/>
  <c r="F42" i="31"/>
  <c r="E42" i="31"/>
  <c r="D42" i="31"/>
  <c r="C42" i="31"/>
  <c r="G41" i="31"/>
  <c r="H41" i="31" s="1"/>
  <c r="F41" i="31"/>
  <c r="E41" i="31"/>
  <c r="D41" i="31"/>
  <c r="C41" i="31"/>
  <c r="C42" i="32" s="1"/>
  <c r="G40" i="31"/>
  <c r="H40" i="31" s="1"/>
  <c r="F40" i="31"/>
  <c r="E40" i="31"/>
  <c r="D40" i="31"/>
  <c r="C40" i="31"/>
  <c r="C41" i="32" s="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M35" i="31"/>
  <c r="L35" i="31"/>
  <c r="G34" i="31"/>
  <c r="H34" i="31" s="1"/>
  <c r="F34" i="31"/>
  <c r="E34" i="31"/>
  <c r="D34" i="31"/>
  <c r="C34" i="31"/>
  <c r="C35" i="32" s="1"/>
  <c r="P32" i="31"/>
  <c r="Q32" i="31" s="1"/>
  <c r="O32" i="31"/>
  <c r="N32" i="31"/>
  <c r="M32" i="31"/>
  <c r="L32" i="31"/>
  <c r="K32" i="31"/>
  <c r="B33" i="19" s="1"/>
  <c r="G32" i="31"/>
  <c r="H32" i="31" s="1"/>
  <c r="F32" i="31"/>
  <c r="E32" i="31"/>
  <c r="D32" i="31"/>
  <c r="C32" i="31"/>
  <c r="C33" i="32" s="1"/>
  <c r="P31" i="31"/>
  <c r="Q31" i="31" s="1"/>
  <c r="O31" i="31"/>
  <c r="N31" i="31"/>
  <c r="K31" i="31" s="1"/>
  <c r="B32" i="19" s="1"/>
  <c r="M31" i="31"/>
  <c r="L31" i="31"/>
  <c r="C32" i="19" s="1"/>
  <c r="P30" i="31"/>
  <c r="Q30" i="31" s="1"/>
  <c r="O30" i="31"/>
  <c r="N30" i="31"/>
  <c r="M30" i="31"/>
  <c r="L30" i="31"/>
  <c r="C31" i="19" s="1"/>
  <c r="G30" i="31"/>
  <c r="H30" i="31" s="1"/>
  <c r="F30" i="31"/>
  <c r="E30" i="31"/>
  <c r="D30" i="31"/>
  <c r="C30" i="31"/>
  <c r="C31" i="32" s="1"/>
  <c r="G29" i="31"/>
  <c r="H29" i="31" s="1"/>
  <c r="F29" i="31"/>
  <c r="E29" i="31"/>
  <c r="D29" i="31"/>
  <c r="C29" i="31"/>
  <c r="C30" i="32" s="1"/>
  <c r="P28" i="31"/>
  <c r="Q28" i="31" s="1"/>
  <c r="O28" i="31"/>
  <c r="N28" i="31"/>
  <c r="K28" i="31" s="1"/>
  <c r="B29" i="19" s="1"/>
  <c r="M28" i="31"/>
  <c r="L28" i="31"/>
  <c r="C29" i="19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C25" i="31"/>
  <c r="C26" i="32" s="1"/>
  <c r="P24" i="31"/>
  <c r="Q24" i="31" s="1"/>
  <c r="O24" i="31"/>
  <c r="N24" i="31"/>
  <c r="M24" i="31"/>
  <c r="L24" i="31"/>
  <c r="C25" i="19" s="1"/>
  <c r="G23" i="31"/>
  <c r="H23" i="31" s="1"/>
  <c r="F23" i="31"/>
  <c r="E23" i="31"/>
  <c r="B23" i="31" s="1"/>
  <c r="B24" i="32" s="1"/>
  <c r="D23" i="31"/>
  <c r="C23" i="31"/>
  <c r="C24" i="32" s="1"/>
  <c r="P22" i="31"/>
  <c r="Q22" i="31" s="1"/>
  <c r="O22" i="31"/>
  <c r="N22" i="31"/>
  <c r="M22" i="31"/>
  <c r="L22" i="31"/>
  <c r="C23" i="19" s="1"/>
  <c r="P21" i="31"/>
  <c r="Q21" i="31" s="1"/>
  <c r="O21" i="31"/>
  <c r="N21" i="31"/>
  <c r="K21" i="31" s="1"/>
  <c r="B22" i="19" s="1"/>
  <c r="M21" i="31"/>
  <c r="L21" i="31"/>
  <c r="C22" i="19" s="1"/>
  <c r="G21" i="31"/>
  <c r="H21" i="31" s="1"/>
  <c r="F21" i="31"/>
  <c r="E21" i="31"/>
  <c r="D21" i="31"/>
  <c r="C21" i="31"/>
  <c r="C22" i="32" s="1"/>
  <c r="P20" i="31"/>
  <c r="Q20" i="31" s="1"/>
  <c r="O20" i="31"/>
  <c r="N20" i="31"/>
  <c r="K20" i="31" s="1"/>
  <c r="B21" i="19" s="1"/>
  <c r="M20" i="31"/>
  <c r="L20" i="3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L19" i="31"/>
  <c r="C20" i="19" s="1"/>
  <c r="G19" i="31"/>
  <c r="H19" i="31" s="1"/>
  <c r="F19" i="31"/>
  <c r="E19" i="31"/>
  <c r="D19" i="31"/>
  <c r="C19" i="31"/>
  <c r="C20" i="32" s="1"/>
  <c r="P17" i="31"/>
  <c r="Q17" i="31" s="1"/>
  <c r="O17" i="31"/>
  <c r="N17" i="31"/>
  <c r="M17" i="31"/>
  <c r="L17" i="31"/>
  <c r="C18" i="19" s="1"/>
  <c r="G17" i="31"/>
  <c r="H17" i="31" s="1"/>
  <c r="F17" i="31"/>
  <c r="E17" i="31"/>
  <c r="D17" i="31"/>
  <c r="C17" i="31"/>
  <c r="C18" i="32" s="1"/>
  <c r="P15" i="31"/>
  <c r="Q15" i="31" s="1"/>
  <c r="O15" i="31"/>
  <c r="N15" i="31"/>
  <c r="M15" i="31"/>
  <c r="L15" i="31"/>
  <c r="G15" i="31"/>
  <c r="H15" i="31" s="1"/>
  <c r="F15" i="31"/>
  <c r="E15" i="31"/>
  <c r="D15" i="31"/>
  <c r="C15" i="31"/>
  <c r="C16" i="32" s="1"/>
  <c r="G14" i="31"/>
  <c r="H14" i="31" s="1"/>
  <c r="F14" i="31"/>
  <c r="E14" i="31"/>
  <c r="D14" i="31"/>
  <c r="C14" i="31"/>
  <c r="C15" i="32" s="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L12" i="31"/>
  <c r="C13" i="19" s="1"/>
  <c r="P11" i="31"/>
  <c r="Q11" i="31" s="1"/>
  <c r="O11" i="31"/>
  <c r="N11" i="31"/>
  <c r="M11" i="31"/>
  <c r="L11" i="31"/>
  <c r="C12" i="19" s="1"/>
  <c r="G11" i="31"/>
  <c r="H11" i="31" s="1"/>
  <c r="F11" i="31"/>
  <c r="E11" i="31"/>
  <c r="D11" i="31"/>
  <c r="C11" i="31"/>
  <c r="C12" i="32" s="1"/>
  <c r="G10" i="31"/>
  <c r="H10" i="31" s="1"/>
  <c r="F10" i="31"/>
  <c r="E10" i="31"/>
  <c r="D10" i="31"/>
  <c r="C10" i="31"/>
  <c r="C11" i="32" s="1"/>
  <c r="P9" i="31"/>
  <c r="Q9" i="31" s="1"/>
  <c r="O9" i="31"/>
  <c r="N9" i="31"/>
  <c r="M9" i="31"/>
  <c r="L9" i="31"/>
  <c r="C10" i="19" s="1"/>
  <c r="P8" i="31"/>
  <c r="Q8" i="31" s="1"/>
  <c r="O8" i="31"/>
  <c r="N8" i="31"/>
  <c r="M8" i="31"/>
  <c r="L8" i="31"/>
  <c r="C9" i="19" s="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C7" i="31"/>
  <c r="C8" i="32" s="1"/>
  <c r="P6" i="31"/>
  <c r="Q6" i="31" s="1"/>
  <c r="O6" i="31"/>
  <c r="N6" i="31"/>
  <c r="M6" i="31"/>
  <c r="L6" i="31"/>
  <c r="C7" i="19" s="1"/>
  <c r="G6" i="31"/>
  <c r="H6" i="31" s="1"/>
  <c r="F6" i="31"/>
  <c r="E6" i="31"/>
  <c r="D6" i="31"/>
  <c r="C6" i="31"/>
  <c r="C7" i="32" s="1"/>
  <c r="C43" i="32"/>
  <c r="C37" i="32"/>
  <c r="C36" i="19"/>
  <c r="C33" i="19"/>
  <c r="C21" i="19"/>
  <c r="C16" i="19"/>
  <c r="B6" i="31" l="1"/>
  <c r="B7" i="32" s="1"/>
  <c r="B7" i="31"/>
  <c r="B8" i="32" s="1"/>
  <c r="K8" i="31"/>
  <c r="B9" i="19" s="1"/>
  <c r="K11" i="31"/>
  <c r="B12" i="19" s="1"/>
  <c r="K15" i="31"/>
  <c r="B16" i="19" s="1"/>
  <c r="K17" i="31"/>
  <c r="B18" i="19" s="1"/>
  <c r="K19" i="31"/>
  <c r="B20" i="19" s="1"/>
  <c r="K35" i="31"/>
  <c r="B36" i="19" s="1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<sst xmlns="http://schemas.openxmlformats.org/spreadsheetml/2006/main" count="1671" uniqueCount="148">
  <si>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</si>
  <si>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</si>
  <si>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</si>
  <si>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</si>
  <si>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</si>
  <si>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</si>
  <si>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</si>
  <si>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</si>
  <si>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</si>
  <si>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</si>
  <si>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</si>
  <si>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</si>
  <si>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</si>
  <si>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</si>
  <si>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</si>
  <si>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</si>
  <si>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</si>
  <si>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</si>
  <si>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</si>
  <si>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</si>
  <si>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</si>
  <si>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</si>
  <si>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</si>
  <si>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</si>
  <si>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</si>
  <si>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</si>
  <si>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</si>
  <si>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</si>
  <si>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</si>
  <si>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</si>
  <si>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</si>
  <si>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</si>
  <si>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</si>
  <si>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</si>
  <si>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</si>
  <si>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</si>
  <si>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</si>
  <si>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</si>
  <si>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</si>
  <si>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</si>
  <si>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</si>
  <si>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</si>
  <si>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</si>
  <si>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</si>
  <si>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</si>
  <si>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</si>
  <si>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</si>
  <si>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</si>
  <si>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</si>
  <si>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</si>
  <si>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</si>
  <si>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</si>
  <si>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</si>
  <si>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</si>
  <si>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</si>
  <si>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</si>
  <si>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</si>
  <si>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</si>
  <si>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</si>
  <si>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</si>
  <si>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</si>
  <si>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</si>
  <si>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</si>
  <si>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</si>
  <si>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</si>
  <si>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</si>
  <si>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</si>
  <si>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</si>
  <si>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</si>
  <si>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</si>
  <si>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</si>
  <si>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</si>
  <si>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</si>
  <si>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</si>
  <si>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</si>
  <si>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</si>
  <si>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</si>
  <si>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</si>
  <si>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</si>
  <si>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</si>
  <si>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</si>
  <si>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</si>
  <si>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</si>
  <si>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</si>
  <si>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</si>
  <si>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</si>
  <si>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</si>
  <si>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</si>
  <si>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</si>
  <si>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</si>
  <si>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</si>
  <si>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</si>
  <si>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</si>
  <si>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</si>
  <si>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</si>
  <si>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</si>
  <si>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</si>
  <si>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</si>
  <si>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</si>
  <si>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</si>
  <si>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</si>
  <si>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</si>
  <si>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</si>
  <si>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</si>
  <si>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</si>
  <si>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</si>
  <si>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</si>
  <si>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</si>
  <si>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</si>
  <si>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</si>
  <si>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</si>
  <si>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</si>
  <si>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</si>
  <si>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</si>
  <si>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</si>
  <si>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</si>
  <si>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</si>
  <si>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</si>
  <si>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</si>
  <si>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</si>
  <si>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</si>
  <si>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</si>
  <si>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</si>
  <si>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</si>
  <si>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</si>
  <si>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</si>
  <si>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</si>
  <si>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</si>
  <si>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</si>
  <si>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</si>
  <si>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</si>
  <si>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</si>
  <si>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</si>
  <si>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Analyses\Obj2.4\LinkedRx_Cough.xlsx</t>
  </si>
  <si>
    <t>11.Cough adults: crude and adjusted odds of linked Rx to visit</t>
  </si>
  <si>
    <t>Program: S:\asp\prog\RoxanaD\PredictiveFactors\Obj2.4_LinkedRx_Multilevel_11a_v2.sas Date: 28MAR2020 8:05:27 User: roxanad Host: SAL-DA-1</t>
  </si>
  <si>
    <t>11.Cough adults: crude and adjusted odds of linked Rx to visit - all info</t>
  </si>
  <si>
    <t>11.Cough kids: crude and adjusted odds of linked Rx to visit</t>
  </si>
  <si>
    <t>Program: S:\asp\prog\RoxanaD\PredictiveFactors\Obj2.4_LinkedRx_Multilevel_11k_v2.sas Date: 30MAR2020 9:52:10 User: roxanad Host: SAL-DA-1</t>
  </si>
  <si>
    <t>11.Cough kids: crude and adjusted odds of linked Rx to visit - all info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</si>
  <si>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</si>
  <si>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</si>
  <si>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Supplement Table X.X:  Predictors of Ambulatory Primary Care Physician Visits for Cough Among Adults Resulting in Antibiotic Dispensations, 2014-2016</t>
  </si>
  <si>
    <t>Supplement Table X.X: Predictors of Ambulatory Primary Care Physician Visits for Cough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</si>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</sst>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"/>
    <numFmt numFmtId="170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164" fontId="22" fillId="33" borderId="10" applyFill="0">
      <alignment horizontal="right" vertical="center" indent="1"/>
    </xf>
    <xf numFmtId="167" fontId="19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8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9" fontId="0" fillId="0" borderId="0" xfId="0" applyNumberFormat="1" applyAlignment="1">
      <alignment vertical="center"/>
    </xf>
    <xf numFmtId="169" fontId="25" fillId="34" borderId="17" xfId="55" applyNumberFormat="1" applyBorder="1">
      <alignment horizontal="center" vertical="center" wrapText="1"/>
    </xf>
    <xf numFmtId="169" fontId="19" fillId="33" borderId="21" xfId="44" applyNumberFormat="1" applyFill="1" applyBorder="1" applyAlignment="1">
      <alignment horizontal="right" vertical="center" indent="1"/>
    </xf>
    <xf numFmtId="169" fontId="19" fillId="36" borderId="21" xfId="44" applyNumberFormat="1" applyFill="1" applyBorder="1" applyAlignment="1">
      <alignment horizontal="right" vertical="center" indent="1"/>
    </xf>
    <xf numFmtId="169" fontId="19" fillId="36" borderId="23" xfId="44" applyNumberFormat="1" applyFill="1" applyBorder="1" applyAlignment="1">
      <alignment horizontal="right" vertical="center" indent="1"/>
    </xf>
    <xf numFmtId="169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9" fontId="21" fillId="35" borderId="14" xfId="57" applyNumberFormat="1" applyBorder="1" applyAlignment="1">
      <alignment horizontal="left" vertical="center" indent="1"/>
    </xf>
    <xf numFmtId="169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70" fontId="0" fillId="37" borderId="0" xfId="0" applyNumberFormat="1" applyFill="1"/>
    <xf numFmtId="170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70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70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9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3.886999999999996E-2</c:v>
                  </c:pt>
                  <c:pt idx="4">
                    <c:v>2.7870000000000061E-2</c:v>
                  </c:pt>
                  <c:pt idx="5">
                    <c:v>1.8100000000000005E-2</c:v>
                  </c:pt>
                  <c:pt idx="7">
                    <c:v>4.7479999999999967E-2</c:v>
                  </c:pt>
                  <c:pt idx="8">
                    <c:v>7.3320000000000052E-2</c:v>
                  </c:pt>
                  <c:pt idx="9">
                    <c:v>8.4189999999999987E-2</c:v>
                  </c:pt>
                  <c:pt idx="11">
                    <c:v>6.411E-2</c:v>
                  </c:pt>
                  <c:pt idx="13">
                    <c:v>0.12802999999999998</c:v>
                  </c:pt>
                  <c:pt idx="15">
                    <c:v>0.18543999999999994</c:v>
                  </c:pt>
                  <c:pt idx="16">
                    <c:v>0.2638100000000001</c:v>
                  </c:pt>
                  <c:pt idx="17">
                    <c:v>0.25851000000000002</c:v>
                  </c:pt>
                  <c:pt idx="18">
                    <c:v>0.35072999999999999</c:v>
                  </c:pt>
                  <c:pt idx="20">
                    <c:v>0.20198000000000005</c:v>
                  </c:pt>
                  <c:pt idx="22">
                    <c:v>0.14351000000000003</c:v>
                  </c:pt>
                  <c:pt idx="24">
                    <c:v>0.15149999999999997</c:v>
                  </c:pt>
                  <c:pt idx="26">
                    <c:v>2.737999999999996E-2</c:v>
                  </c:pt>
                  <c:pt idx="27">
                    <c:v>6.7520000000000024E-2</c:v>
                  </c:pt>
                  <c:pt idx="28">
                    <c:v>0.11684000000000005</c:v>
                  </c:pt>
                  <c:pt idx="31">
                    <c:v>2.6529999999999943E-2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3.7460000000000049E-2</c:v>
                  </c:pt>
                  <c:pt idx="4">
                    <c:v>2.6999999999999913E-2</c:v>
                  </c:pt>
                  <c:pt idx="5">
                    <c:v>1.7789999999999973E-2</c:v>
                  </c:pt>
                  <c:pt idx="7">
                    <c:v>4.5770000000000088E-2</c:v>
                  </c:pt>
                  <c:pt idx="8">
                    <c:v>6.9379999999999997E-2</c:v>
                  </c:pt>
                  <c:pt idx="9">
                    <c:v>7.9439999999999955E-2</c:v>
                  </c:pt>
                  <c:pt idx="11">
                    <c:v>6.0080000000000022E-2</c:v>
                  </c:pt>
                  <c:pt idx="13">
                    <c:v>0.11110000000000009</c:v>
                  </c:pt>
                  <c:pt idx="15">
                    <c:v>0.15503</c:v>
                  </c:pt>
                  <c:pt idx="16">
                    <c:v>0.22531999999999996</c:v>
                  </c:pt>
                  <c:pt idx="17">
                    <c:v>0.21080999999999994</c:v>
                  </c:pt>
                  <c:pt idx="18">
                    <c:v>0.27166999999999986</c:v>
                  </c:pt>
                  <c:pt idx="20">
                    <c:v>0.16944000000000004</c:v>
                  </c:pt>
                  <c:pt idx="22">
                    <c:v>0.12317</c:v>
                  </c:pt>
                  <c:pt idx="24">
                    <c:v>0.13189000000000006</c:v>
                  </c:pt>
                  <c:pt idx="26">
                    <c:v>2.6370000000000005E-2</c:v>
                  </c:pt>
                  <c:pt idx="27">
                    <c:v>6.3000000000000056E-2</c:v>
                  </c:pt>
                  <c:pt idx="28">
                    <c:v>0.10663</c:v>
                  </c:pt>
                  <c:pt idx="31">
                    <c:v>2.5730000000000031E-2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1.02969</c:v>
                </c:pt>
                <c:pt idx="4">
                  <c:v>0.85724999999999996</c:v>
                </c:pt>
                <c:pt idx="5">
                  <c:v>1.0192300000000001</c:v>
                </c:pt>
                <c:pt idx="7">
                  <c:v>1.27041</c:v>
                </c:pt>
                <c:pt idx="8">
                  <c:v>1.29434</c:v>
                </c:pt>
                <c:pt idx="9">
                  <c:v>1.41099</c:v>
                </c:pt>
                <c:pt idx="11">
                  <c:v>0.95413000000000003</c:v>
                </c:pt>
                <c:pt idx="13">
                  <c:v>0.84079000000000004</c:v>
                </c:pt>
                <c:pt idx="15">
                  <c:v>0.94555</c:v>
                </c:pt>
                <c:pt idx="16">
                  <c:v>1.54474</c:v>
                </c:pt>
                <c:pt idx="17">
                  <c:v>1.14272</c:v>
                </c:pt>
                <c:pt idx="18">
                  <c:v>1.2051099999999999</c:v>
                </c:pt>
                <c:pt idx="20">
                  <c:v>1.0514600000000001</c:v>
                </c:pt>
                <c:pt idx="22">
                  <c:v>0.86885999999999997</c:v>
                </c:pt>
                <c:pt idx="24">
                  <c:v>1.0195000000000001</c:v>
                </c:pt>
                <c:pt idx="26">
                  <c:v>0.71525000000000005</c:v>
                </c:pt>
                <c:pt idx="27">
                  <c:v>0.94052000000000002</c:v>
                </c:pt>
                <c:pt idx="28">
                  <c:v>1.22112</c:v>
                </c:pt>
                <c:pt idx="31">
                  <c:v>0.85014000000000001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0.10599000000000003</c:v>
                  </c:pt>
                  <c:pt idx="3">
                    <c:v>0.13622000000000001</c:v>
                  </c:pt>
                  <c:pt idx="4">
                    <c:v>0.11534</c:v>
                  </c:pt>
                  <c:pt idx="6">
                    <c:v>6.7690000000000028E-2</c:v>
                  </c:pt>
                  <c:pt idx="7">
                    <c:v>3.9509999999999934E-2</c:v>
                  </c:pt>
                  <c:pt idx="9">
                    <c:v>8.4899999999999975E-2</c:v>
                  </c:pt>
                  <c:pt idx="10">
                    <c:v>0.11302999999999996</c:v>
                  </c:pt>
                  <c:pt idx="11">
                    <c:v>0.13695000000000013</c:v>
                  </c:pt>
                  <c:pt idx="13">
                    <c:v>0.27505000000000002</c:v>
                  </c:pt>
                  <c:pt idx="15">
                    <c:v>8.499000000000001E-2</c:v>
                  </c:pt>
                  <c:pt idx="16">
                    <c:v>0.46006999999999998</c:v>
                  </c:pt>
                  <c:pt idx="17">
                    <c:v>0.98712999999999984</c:v>
                  </c:pt>
                  <c:pt idx="19">
                    <c:v>0.12147000000000019</c:v>
                  </c:pt>
                  <c:pt idx="21">
                    <c:v>0.24483999999999995</c:v>
                  </c:pt>
                  <c:pt idx="23">
                    <c:v>0.29962999999999995</c:v>
                  </c:pt>
                  <c:pt idx="24">
                    <c:v>0.53921999999999981</c:v>
                  </c:pt>
                  <c:pt idx="25">
                    <c:v>0.77020000000000022</c:v>
                  </c:pt>
                  <c:pt idx="26">
                    <c:v>0.55294999999999994</c:v>
                  </c:pt>
                  <c:pt idx="28">
                    <c:v>0.42959000000000014</c:v>
                  </c:pt>
                  <c:pt idx="30">
                    <c:v>0.22401000000000004</c:v>
                  </c:pt>
                  <c:pt idx="32">
                    <c:v>0.27144999999999997</c:v>
                  </c:pt>
                  <c:pt idx="34">
                    <c:v>0.35843999999999998</c:v>
                  </c:pt>
                  <c:pt idx="36">
                    <c:v>7.1379999999999999E-2</c:v>
                  </c:pt>
                  <c:pt idx="37">
                    <c:v>0.11619999999999997</c:v>
                  </c:pt>
                  <c:pt idx="38">
                    <c:v>0.15955000000000008</c:v>
                  </c:pt>
                  <c:pt idx="41">
                    <c:v>5.4379999999999984E-2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9.2419999999999947E-2</c:v>
                  </c:pt>
                  <c:pt idx="3">
                    <c:v>0.12372000000000005</c:v>
                  </c:pt>
                  <c:pt idx="4">
                    <c:v>0.10443000000000013</c:v>
                  </c:pt>
                  <c:pt idx="6">
                    <c:v>6.3439999999999941E-2</c:v>
                  </c:pt>
                  <c:pt idx="7">
                    <c:v>3.8059999999999983E-2</c:v>
                  </c:pt>
                  <c:pt idx="9">
                    <c:v>7.8370000000000051E-2</c:v>
                  </c:pt>
                  <c:pt idx="10">
                    <c:v>0.10243999999999998</c:v>
                  </c:pt>
                  <c:pt idx="11">
                    <c:v>0.12157999999999991</c:v>
                  </c:pt>
                  <c:pt idx="13">
                    <c:v>0.22101999999999999</c:v>
                  </c:pt>
                  <c:pt idx="15">
                    <c:v>7.8309999999999991E-2</c:v>
                  </c:pt>
                  <c:pt idx="16">
                    <c:v>0.31523999999999996</c:v>
                  </c:pt>
                  <c:pt idx="17">
                    <c:v>0.63363999999999998</c:v>
                  </c:pt>
                  <c:pt idx="19">
                    <c:v>0.10949999999999993</c:v>
                  </c:pt>
                  <c:pt idx="21">
                    <c:v>0.19650000000000001</c:v>
                  </c:pt>
                  <c:pt idx="23">
                    <c:v>0.22004999999999997</c:v>
                  </c:pt>
                  <c:pt idx="24">
                    <c:v>0.40519000000000016</c:v>
                  </c:pt>
                  <c:pt idx="25">
                    <c:v>0.50958999999999999</c:v>
                  </c:pt>
                  <c:pt idx="26">
                    <c:v>0.35473999999999994</c:v>
                  </c:pt>
                  <c:pt idx="28">
                    <c:v>0.32273999999999992</c:v>
                  </c:pt>
                  <c:pt idx="30">
                    <c:v>0.17355999999999994</c:v>
                  </c:pt>
                  <c:pt idx="32">
                    <c:v>0.21809999999999996</c:v>
                  </c:pt>
                  <c:pt idx="34">
                    <c:v>0.24617</c:v>
                  </c:pt>
                  <c:pt idx="36">
                    <c:v>6.5810000000000035E-2</c:v>
                  </c:pt>
                  <c:pt idx="37">
                    <c:v>0.10221000000000002</c:v>
                  </c:pt>
                  <c:pt idx="38">
                    <c:v>0.13819999999999988</c:v>
                  </c:pt>
                  <c:pt idx="41">
                    <c:v>5.0960000000000005E-2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0.72185999999999995</c:v>
                </c:pt>
                <c:pt idx="3">
                  <c:v>1.34921</c:v>
                </c:pt>
                <c:pt idx="4">
                  <c:v>1.1033900000000001</c:v>
                </c:pt>
                <c:pt idx="6">
                  <c:v>1.0117499999999999</c:v>
                </c:pt>
                <c:pt idx="7">
                  <c:v>1.03281</c:v>
                </c:pt>
                <c:pt idx="9">
                  <c:v>1.01834</c:v>
                </c:pt>
                <c:pt idx="10">
                  <c:v>1.09317</c:v>
                </c:pt>
                <c:pt idx="11">
                  <c:v>1.08405</c:v>
                </c:pt>
                <c:pt idx="13">
                  <c:v>1.12507</c:v>
                </c:pt>
                <c:pt idx="15">
                  <c:v>0.99653000000000003</c:v>
                </c:pt>
                <c:pt idx="16">
                  <c:v>1.00135</c:v>
                </c:pt>
                <c:pt idx="17">
                  <c:v>1.7694300000000001</c:v>
                </c:pt>
                <c:pt idx="19">
                  <c:v>1.1116299999999999</c:v>
                </c:pt>
                <c:pt idx="21">
                  <c:v>0.99524999999999997</c:v>
                </c:pt>
                <c:pt idx="23">
                  <c:v>0.82857999999999998</c:v>
                </c:pt>
                <c:pt idx="24">
                  <c:v>1.6302300000000001</c:v>
                </c:pt>
                <c:pt idx="25">
                  <c:v>1.5059899999999999</c:v>
                </c:pt>
                <c:pt idx="26">
                  <c:v>0.98960999999999999</c:v>
                </c:pt>
                <c:pt idx="28">
                  <c:v>1.2976799999999999</c:v>
                </c:pt>
                <c:pt idx="30">
                  <c:v>0.77051999999999998</c:v>
                </c:pt>
                <c:pt idx="32">
                  <c:v>1.1098399999999999</c:v>
                </c:pt>
                <c:pt idx="34">
                  <c:v>0.78591</c:v>
                </c:pt>
                <c:pt idx="36">
                  <c:v>0.84153</c:v>
                </c:pt>
                <c:pt idx="37">
                  <c:v>0.84926000000000001</c:v>
                </c:pt>
                <c:pt idx="38">
                  <c:v>1.0324899999999999</c:v>
                </c:pt>
                <c:pt idx="41">
                  <c:v>0.81044000000000005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0.72185999999999995</c:v>
                </c:pt>
                <c:pt idx="3">
                  <c:v>1.34921</c:v>
                </c:pt>
                <c:pt idx="4">
                  <c:v>1.1033900000000001</c:v>
                </c:pt>
                <c:pt idx="6">
                  <c:v>1.0117499999999999</c:v>
                </c:pt>
                <c:pt idx="7">
                  <c:v>1.03281</c:v>
                </c:pt>
                <c:pt idx="9">
                  <c:v>1.01834</c:v>
                </c:pt>
                <c:pt idx="10">
                  <c:v>1.09317</c:v>
                </c:pt>
                <c:pt idx="11">
                  <c:v>1.08405</c:v>
                </c:pt>
                <c:pt idx="13">
                  <c:v>1.12507</c:v>
                </c:pt>
                <c:pt idx="15">
                  <c:v>0.99653000000000003</c:v>
                </c:pt>
                <c:pt idx="16">
                  <c:v>1.00135</c:v>
                </c:pt>
                <c:pt idx="17">
                  <c:v>1.7694300000000001</c:v>
                </c:pt>
                <c:pt idx="19">
                  <c:v>1.1116299999999999</c:v>
                </c:pt>
                <c:pt idx="21">
                  <c:v>0.99524999999999997</c:v>
                </c:pt>
                <c:pt idx="23">
                  <c:v>0.82857999999999998</c:v>
                </c:pt>
                <c:pt idx="24">
                  <c:v>1.6302300000000001</c:v>
                </c:pt>
                <c:pt idx="25">
                  <c:v>1.5059899999999999</c:v>
                </c:pt>
                <c:pt idx="26">
                  <c:v>0.98960999999999999</c:v>
                </c:pt>
                <c:pt idx="28">
                  <c:v>1.2976799999999999</c:v>
                </c:pt>
                <c:pt idx="30">
                  <c:v>0.77051999999999998</c:v>
                </c:pt>
                <c:pt idx="32">
                  <c:v>1.1098399999999999</c:v>
                </c:pt>
                <c:pt idx="34">
                  <c:v>0.78591</c:v>
                </c:pt>
                <c:pt idx="36">
                  <c:v>0.84153</c:v>
                </c:pt>
                <c:pt idx="37">
                  <c:v>0.84926000000000001</c:v>
                </c:pt>
                <c:pt idx="38">
                  <c:v>1.0324899999999999</c:v>
                </c:pt>
                <c:pt idx="41">
                  <c:v>0.81044000000000005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7275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Predictors of Ambulatory Primary Care Physician Visits for Cough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7275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Cough Among Children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1.03 (0.99-1.07)</v>
      </c>
      <c r="C7" s="30">
        <f>tbl_data!L6</f>
        <v>0.1217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0.86 (0.83-0.89)</v>
      </c>
      <c r="C9" s="30" t="str">
        <f>tbl_data!L8</f>
        <v>&lt;0.0001</v>
      </c>
    </row>
    <row r="10" spans="1:3" ht="14.25" customHeight="1" x14ac:dyDescent="0.2">
      <c r="A10" s="5" t="s">
        <v>78</v>
      </c>
      <c r="B10" s="34" t="str">
        <f>tbl_data!K9</f>
        <v>1.02 (1.00-1.04)</v>
      </c>
      <c r="C10" s="29">
        <f>tbl_data!L9</f>
        <v>3.4000000000000002E-2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1.27 (1.22-1.32)</v>
      </c>
      <c r="C12" s="29" t="str">
        <f>tbl_data!L11</f>
        <v>&lt;0.0001</v>
      </c>
    </row>
    <row r="13" spans="1:3" ht="14.25" customHeight="1" x14ac:dyDescent="0.2">
      <c r="A13" s="12">
        <v>2</v>
      </c>
      <c r="B13" s="33" t="str">
        <f>tbl_data!K12</f>
        <v>1.29 (1.22-1.37)</v>
      </c>
      <c r="C13" s="30" t="str">
        <f>tbl_data!L12</f>
        <v>&lt;0.0001</v>
      </c>
    </row>
    <row r="14" spans="1:3" ht="14.25" customHeight="1" x14ac:dyDescent="0.2">
      <c r="A14" s="13" t="s">
        <v>89</v>
      </c>
      <c r="B14" s="34" t="str">
        <f>tbl_data!K13</f>
        <v>1.41 (1.33-1.50)</v>
      </c>
      <c r="C14" s="29" t="str">
        <f>tbl_data!L13</f>
        <v>&lt;0.0001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0.95 (0.89-1.02)</v>
      </c>
      <c r="C16" s="32">
        <f>tbl_data!L15</f>
        <v>0.157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0.84 (0.73-0.97)</v>
      </c>
      <c r="C18" s="29">
        <f>tbl_data!L17</f>
        <v>1.6500000000000001E-2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0.95 (0.79-1.13)</v>
      </c>
      <c r="C20" s="29">
        <f>tbl_data!L19</f>
        <v>0.54010000000000002</v>
      </c>
    </row>
    <row r="21" spans="1:3" ht="14.25" customHeight="1" x14ac:dyDescent="0.2">
      <c r="A21" s="12" t="s">
        <v>98</v>
      </c>
      <c r="B21" s="33" t="str">
        <f>tbl_data!K20</f>
        <v>1.54 (1.32-1.81)</v>
      </c>
      <c r="C21" s="30" t="str">
        <f>tbl_data!L20</f>
        <v>&lt;0.0001</v>
      </c>
    </row>
    <row r="22" spans="1:3" ht="14.25" customHeight="1" x14ac:dyDescent="0.2">
      <c r="A22" s="13" t="s">
        <v>99</v>
      </c>
      <c r="B22" s="34" t="str">
        <f>tbl_data!K21</f>
        <v>1.14 (0.93-1.40)</v>
      </c>
      <c r="C22" s="29">
        <f>tbl_data!L21</f>
        <v>0.19980000000000001</v>
      </c>
    </row>
    <row r="23" spans="1:3" ht="14.25" customHeight="1" x14ac:dyDescent="0.2">
      <c r="A23" s="12" t="s">
        <v>100</v>
      </c>
      <c r="B23" s="33" t="str">
        <f>tbl_data!K22</f>
        <v>1.21 (0.93-1.56)</v>
      </c>
      <c r="C23" s="30">
        <f>tbl_data!L22</f>
        <v>0.15229999999999999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1.05 (0.88-1.25)</v>
      </c>
      <c r="C25" s="30">
        <f>tbl_data!L24</f>
        <v>0.57569999999999999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0.87 (0.75-1.01)</v>
      </c>
      <c r="C27" s="30">
        <f>tbl_data!L26</f>
        <v>7.1499999999999994E-2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1.02 (0.89-1.17)</v>
      </c>
      <c r="C29" s="30">
        <f>tbl_data!L28</f>
        <v>0.78459999999999996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0.72 (0.69-0.74)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0.94 (0.88-1.01)</v>
      </c>
      <c r="C32" s="29">
        <f>tbl_data!L31</f>
        <v>8.3000000000000004E-2</v>
      </c>
    </row>
    <row r="33" spans="1:3" ht="14.25" customHeight="1" x14ac:dyDescent="0.2">
      <c r="A33" s="15" t="s">
        <v>85</v>
      </c>
      <c r="B33" s="33" t="str">
        <f>tbl_data!K32</f>
        <v>1.22 (1.11-1.34)</v>
      </c>
      <c r="C33" s="30" t="str">
        <f>tbl_data!L32</f>
        <v>&lt;0.0001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0.85 (0.82-0.88)</v>
      </c>
      <c r="C36" s="31" t="str">
        <f>tbl_data!L35</f>
        <v>&lt;0.0001</v>
      </c>
    </row>
    <row r="37" spans="1:3" ht="18" customHeight="1" x14ac:dyDescent="0.2">
      <c r="A37" s="80" t="s">
        <v>140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0.72 (0.63-0.83)</v>
      </c>
      <c r="C7" s="30" t="str">
        <f>tbl_data!C6</f>
        <v>&lt;0.0001</v>
      </c>
    </row>
    <row r="8" spans="1:3" ht="14.25" customHeight="1" x14ac:dyDescent="0.2">
      <c r="A8" s="39" t="s">
        <v>116</v>
      </c>
      <c r="B8" s="34" t="str">
        <f>tbl_data!B7</f>
        <v>1.35 (1.23-1.49)</v>
      </c>
      <c r="C8" s="29" t="str">
        <f>tbl_data!C7</f>
        <v>&lt;0.0001</v>
      </c>
    </row>
    <row r="9" spans="1:3" ht="14.25" customHeight="1" x14ac:dyDescent="0.2">
      <c r="A9" s="38" t="s">
        <v>117</v>
      </c>
      <c r="B9" s="33" t="str">
        <f>tbl_data!B8</f>
        <v>1.10 (1.00-1.22)</v>
      </c>
      <c r="C9" s="30">
        <f>tbl_data!C8</f>
        <v>5.2499999999999998E-2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1.01 (0.95-1.08)</v>
      </c>
      <c r="C11" s="30">
        <f>tbl_data!C10</f>
        <v>0.72370000000000001</v>
      </c>
    </row>
    <row r="12" spans="1:3" ht="14.25" customHeight="1" x14ac:dyDescent="0.2">
      <c r="A12" s="5" t="s">
        <v>78</v>
      </c>
      <c r="B12" s="34" t="str">
        <f>tbl_data!B11</f>
        <v>1.03 (0.99-1.07)</v>
      </c>
      <c r="C12" s="29">
        <f>tbl_data!C11</f>
        <v>9.1999999999999998E-2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1.02 (0.94-1.10)</v>
      </c>
      <c r="C14" s="29">
        <f>tbl_data!C13</f>
        <v>0.65649999999999997</v>
      </c>
    </row>
    <row r="15" spans="1:3" ht="14.25" customHeight="1" x14ac:dyDescent="0.2">
      <c r="A15" s="12">
        <v>3</v>
      </c>
      <c r="B15" s="33" t="str">
        <f>tbl_data!B14</f>
        <v>1.09 (0.99-1.21)</v>
      </c>
      <c r="C15" s="30">
        <f>tbl_data!C14</f>
        <v>7.5999999999999998E-2</v>
      </c>
    </row>
    <row r="16" spans="1:3" ht="14.25" customHeight="1" x14ac:dyDescent="0.2">
      <c r="A16" s="13" t="s">
        <v>119</v>
      </c>
      <c r="B16" s="34" t="str">
        <f>tbl_data!B15</f>
        <v>1.08 (0.96-1.22)</v>
      </c>
      <c r="C16" s="29">
        <f>tbl_data!C15</f>
        <v>0.18360000000000001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1.13 (0.90-1.40)</v>
      </c>
      <c r="C18" s="29">
        <f>tbl_data!C17</f>
        <v>0.29089999999999999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1.00 (0.92-1.08)</v>
      </c>
      <c r="C20" s="29">
        <f>tbl_data!C19</f>
        <v>0.93369999999999997</v>
      </c>
    </row>
    <row r="21" spans="1:3" ht="14.25" customHeight="1" x14ac:dyDescent="0.2">
      <c r="A21" s="12">
        <v>2</v>
      </c>
      <c r="B21" s="33" t="str">
        <f>tbl_data!B20</f>
        <v>1.00 (0.69-1.46)</v>
      </c>
      <c r="C21" s="30">
        <f>tbl_data!C20</f>
        <v>0.99439999999999995</v>
      </c>
    </row>
    <row r="22" spans="1:3" ht="14.25" customHeight="1" x14ac:dyDescent="0.2">
      <c r="A22" s="13" t="s">
        <v>89</v>
      </c>
      <c r="B22" s="34" t="str">
        <f>tbl_data!B21</f>
        <v>1.77 (1.14-2.76)</v>
      </c>
      <c r="C22" s="29">
        <f>tbl_data!C21</f>
        <v>1.1599999999999999E-2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1.11 (1.00-1.23)</v>
      </c>
      <c r="C24" s="32">
        <f>tbl_data!C23</f>
        <v>4.5499999999999999E-2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1.00 (0.80-1.24)</v>
      </c>
      <c r="C26" s="29">
        <f>tbl_data!C25</f>
        <v>0.96619999999999995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0.83 (0.61-1.13)</v>
      </c>
      <c r="C28" s="29">
        <f>tbl_data!C27</f>
        <v>0.23250000000000001</v>
      </c>
    </row>
    <row r="29" spans="1:3" ht="14.25" customHeight="1" x14ac:dyDescent="0.2">
      <c r="A29" s="12" t="s">
        <v>98</v>
      </c>
      <c r="B29" s="33" t="str">
        <f>tbl_data!B28</f>
        <v>1.63 (1.23-2.17)</v>
      </c>
      <c r="C29" s="30">
        <f>tbl_data!C28</f>
        <v>8.0000000000000004E-4</v>
      </c>
    </row>
    <row r="30" spans="1:3" ht="14.25" customHeight="1" x14ac:dyDescent="0.2">
      <c r="A30" s="13" t="s">
        <v>99</v>
      </c>
      <c r="B30" s="34" t="str">
        <f>tbl_data!B29</f>
        <v>1.51 (1.00-2.28)</v>
      </c>
      <c r="C30" s="29">
        <f>tbl_data!C29</f>
        <v>5.1999999999999998E-2</v>
      </c>
    </row>
    <row r="31" spans="1:3" ht="14.25" customHeight="1" x14ac:dyDescent="0.2">
      <c r="A31" s="12" t="s">
        <v>100</v>
      </c>
      <c r="B31" s="33" t="str">
        <f>tbl_data!B30</f>
        <v>0.99 (0.63-1.54)</v>
      </c>
      <c r="C31" s="30">
        <f>tbl_data!C30</f>
        <v>0.96319999999999995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1.30 (0.97-1.73)</v>
      </c>
      <c r="C33" s="30">
        <f>tbl_data!C32</f>
        <v>7.4099999999999999E-2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0.77 (0.60-0.99)</v>
      </c>
      <c r="C35" s="30">
        <f>tbl_data!C34</f>
        <v>4.53E-2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1.11 (0.89-1.38)</v>
      </c>
      <c r="C37" s="30">
        <f>tbl_data!C36</f>
        <v>0.35049999999999998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0.79 (0.54-1.14)</v>
      </c>
      <c r="C39" s="30">
        <f>tbl_data!C38</f>
        <v>0.2089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0.84 (0.78-0.91)</v>
      </c>
      <c r="C41" s="30" t="str">
        <f>tbl_data!C40</f>
        <v>&lt;0.0001</v>
      </c>
    </row>
    <row r="42" spans="1:3" ht="14.25" customHeight="1" x14ac:dyDescent="0.2">
      <c r="A42" s="13" t="s">
        <v>84</v>
      </c>
      <c r="B42" s="34" t="str">
        <f>tbl_data!B41</f>
        <v>0.85 (0.75-0.97)</v>
      </c>
      <c r="C42" s="29">
        <f>tbl_data!C41</f>
        <v>1.2500000000000001E-2</v>
      </c>
    </row>
    <row r="43" spans="1:3" ht="14.25" customHeight="1" x14ac:dyDescent="0.2">
      <c r="A43" s="15" t="s">
        <v>85</v>
      </c>
      <c r="B43" s="33" t="str">
        <f>tbl_data!B42</f>
        <v>1.03 (0.89-1.19)</v>
      </c>
      <c r="C43" s="30">
        <f>tbl_data!C42</f>
        <v>0.66279999999999994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0.81 (0.76-0.86)</v>
      </c>
      <c r="C46" s="31" t="str">
        <f>tbl_data!C45</f>
        <v>&lt;0.0001</v>
      </c>
    </row>
    <row r="47" spans="1:3" ht="18" customHeight="1" x14ac:dyDescent="0.2">
      <c r="A47" s="80" t="s">
        <v>140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141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141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0.72185999999999995</v>
      </c>
      <c r="F6" s="53">
        <f>E6-H6</f>
        <v>9.2419999999999947E-2</v>
      </c>
      <c r="G6" s="53">
        <f>I6-E6</f>
        <v>0.10599000000000003</v>
      </c>
      <c r="H6" s="54">
        <f>Odds_kids!F19</f>
        <v>0.62944</v>
      </c>
      <c r="I6" s="54">
        <f>Odds_kids!G19</f>
        <v>0.82784999999999997</v>
      </c>
      <c r="J6" t="str">
        <f>Odds_kids!H19</f>
        <v>&lt;.0001</v>
      </c>
      <c r="K6" t="str">
        <f t="shared" si="1"/>
        <v>*</v>
      </c>
      <c r="M6" s="25" t="s">
        <v>79</v>
      </c>
      <c r="N6" s="69" t="str">
        <f t="shared" si="2"/>
        <v xml:space="preserve">65 and Older </v>
      </c>
      <c r="O6" s="49">
        <v>0</v>
      </c>
      <c r="P6" s="55">
        <f t="shared" ref="P6" si="5">P5+2</f>
        <v>6</v>
      </c>
      <c r="Q6" s="53">
        <f>Odds_adults!E18</f>
        <v>1.02969</v>
      </c>
      <c r="R6" s="53">
        <f>Q6-T6</f>
        <v>3.7460000000000049E-2</v>
      </c>
      <c r="S6" s="53">
        <f>U6-Q6</f>
        <v>3.886999999999996E-2</v>
      </c>
      <c r="T6" s="54">
        <f>Odds_adults!F18</f>
        <v>0.99222999999999995</v>
      </c>
      <c r="U6" s="54">
        <f>Odds_adults!G18</f>
        <v>1.06856</v>
      </c>
      <c r="V6">
        <f>Odds_adults!H18</f>
        <v>0.1217</v>
      </c>
      <c r="W6" t="str">
        <f t="shared" si="3"/>
        <v xml:space="preserve"> </v>
      </c>
    </row>
    <row r="7" spans="1:23" x14ac:dyDescent="0.2">
      <c r="A7" s="43" t="s">
        <v>145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1.34921</v>
      </c>
      <c r="F7" s="53">
        <f t="shared" ref="F7:F45" si="6">E7-H7</f>
        <v>0.12372000000000005</v>
      </c>
      <c r="G7" s="53">
        <f t="shared" ref="G7:G45" si="7">I7-E7</f>
        <v>0.13622000000000001</v>
      </c>
      <c r="H7" s="54">
        <f>Odds_kids!F20</f>
        <v>1.22549</v>
      </c>
      <c r="I7" s="54">
        <f>Odds_kids!G20</f>
        <v>1.48543</v>
      </c>
      <c r="J7" t="str">
        <f>Odds_kids!H20</f>
        <v>&lt;.0001</v>
      </c>
      <c r="K7" t="str">
        <f t="shared" si="1"/>
        <v>*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 xml:space="preserve">5-9 </v>
      </c>
      <c r="C8" s="50">
        <v>0</v>
      </c>
      <c r="D8" s="55">
        <f t="shared" si="4"/>
        <v>10</v>
      </c>
      <c r="E8" s="53">
        <f>Odds_kids!E21</f>
        <v>1.1033900000000001</v>
      </c>
      <c r="F8" s="53">
        <f t="shared" si="6"/>
        <v>0.10443000000000013</v>
      </c>
      <c r="G8" s="53">
        <f t="shared" si="7"/>
        <v>0.11534</v>
      </c>
      <c r="H8" s="54">
        <f>Odds_kids!F21</f>
        <v>0.99895999999999996</v>
      </c>
      <c r="I8" s="54">
        <f>Odds_kids!G21</f>
        <v>1.2187300000000001</v>
      </c>
      <c r="J8">
        <f>Odds_kids!H21</f>
        <v>5.2499999999999998E-2</v>
      </c>
      <c r="K8" t="str">
        <f t="shared" si="1"/>
        <v xml:space="preserve"> </v>
      </c>
      <c r="M8" s="25" t="s">
        <v>75</v>
      </c>
      <c r="N8" s="69" t="str">
        <f t="shared" si="2"/>
        <v>Male*</v>
      </c>
      <c r="O8" s="49">
        <v>0</v>
      </c>
      <c r="P8" s="55">
        <f>P7+2</f>
        <v>11</v>
      </c>
      <c r="Q8" s="53">
        <f>Odds_adults!E19</f>
        <v>0.85724999999999996</v>
      </c>
      <c r="R8" s="53">
        <f t="shared" ref="R8:R9" si="8">Q8-T8</f>
        <v>2.6999999999999913E-2</v>
      </c>
      <c r="S8" s="53">
        <f t="shared" ref="S8:S9" si="9">U8-Q8</f>
        <v>2.7870000000000061E-2</v>
      </c>
      <c r="T8" s="54">
        <f>Odds_adults!F19</f>
        <v>0.83025000000000004</v>
      </c>
      <c r="U8" s="54">
        <f>Odds_adults!G19</f>
        <v>0.88512000000000002</v>
      </c>
      <c r="V8" t="str">
        <f>Odds_adults!H19</f>
        <v>&lt;.0001</v>
      </c>
      <c r="W8" t="str">
        <f t="shared" si="3"/>
        <v>*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 xml:space="preserve">Average Socioeconomic Factor Index (SEFI-2) </v>
      </c>
      <c r="O9" s="49">
        <v>0</v>
      </c>
      <c r="P9" s="55">
        <f>P8+3</f>
        <v>14</v>
      </c>
      <c r="Q9" s="53">
        <f>Odds_adults!E25</f>
        <v>1.0192300000000001</v>
      </c>
      <c r="R9" s="53">
        <f t="shared" si="8"/>
        <v>1.7789999999999973E-2</v>
      </c>
      <c r="S9" s="53">
        <f t="shared" si="9"/>
        <v>1.8100000000000005E-2</v>
      </c>
      <c r="T9" s="54">
        <f>Odds_adults!F25</f>
        <v>1.0014400000000001</v>
      </c>
      <c r="U9" s="54">
        <f>Odds_adults!G25</f>
        <v>1.0373300000000001</v>
      </c>
      <c r="V9">
        <f>Odds_adults!H25</f>
        <v>3.4000000000000002E-2</v>
      </c>
      <c r="W9" t="str">
        <f t="shared" si="3"/>
        <v xml:space="preserve"> 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1.0117499999999999</v>
      </c>
      <c r="F10" s="53">
        <f t="shared" si="6"/>
        <v>6.3439999999999941E-2</v>
      </c>
      <c r="G10" s="53">
        <f t="shared" si="7"/>
        <v>6.7690000000000028E-2</v>
      </c>
      <c r="H10" s="54">
        <f>Odds_kids!F22</f>
        <v>0.94830999999999999</v>
      </c>
      <c r="I10" s="54">
        <f>Odds_kids!G22</f>
        <v>1.07944</v>
      </c>
      <c r="J10">
        <f>Odds_kids!H22</f>
        <v>0.72370000000000001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1.03281</v>
      </c>
      <c r="F11" s="53">
        <f t="shared" si="6"/>
        <v>3.8059999999999983E-2</v>
      </c>
      <c r="G11" s="53">
        <f t="shared" si="7"/>
        <v>3.9509999999999934E-2</v>
      </c>
      <c r="H11" s="54">
        <f>Odds_kids!F32</f>
        <v>0.99475000000000002</v>
      </c>
      <c r="I11" s="54">
        <f>Odds_kids!G32</f>
        <v>1.0723199999999999</v>
      </c>
      <c r="J11">
        <f>Odds_kids!H32</f>
        <v>9.1999999999999998E-2</v>
      </c>
      <c r="K11" t="str">
        <f t="shared" si="1"/>
        <v xml:space="preserve"> 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1.27041</v>
      </c>
      <c r="R11" s="53">
        <f t="shared" ref="R11:R13" si="11">Q11-T11</f>
        <v>4.5770000000000088E-2</v>
      </c>
      <c r="S11" s="53">
        <f t="shared" ref="S11:S13" si="12">U11-Q11</f>
        <v>4.7479999999999967E-2</v>
      </c>
      <c r="T11" s="54">
        <f>Odds_adults!F20</f>
        <v>1.22464</v>
      </c>
      <c r="U11" s="54">
        <f>Odds_adults!G20</f>
        <v>1.31789</v>
      </c>
      <c r="V11" t="str">
        <f>Odds_adults!H20</f>
        <v>&lt;.0001</v>
      </c>
      <c r="W11" t="str">
        <f t="shared" si="3"/>
        <v>*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>2*</v>
      </c>
      <c r="O12" s="49">
        <v>0</v>
      </c>
      <c r="P12" s="55">
        <f t="shared" si="10"/>
        <v>21</v>
      </c>
      <c r="Q12" s="53">
        <f>Odds_adults!E21</f>
        <v>1.29434</v>
      </c>
      <c r="R12" s="53">
        <f t="shared" si="11"/>
        <v>6.9379999999999997E-2</v>
      </c>
      <c r="S12" s="53">
        <f t="shared" si="12"/>
        <v>7.3320000000000052E-2</v>
      </c>
      <c r="T12" s="54">
        <f>Odds_adults!F21</f>
        <v>1.22496</v>
      </c>
      <c r="U12" s="54">
        <f>Odds_adults!G21</f>
        <v>1.3676600000000001</v>
      </c>
      <c r="V12" t="str">
        <f>Odds_adults!H21</f>
        <v>&lt;.0001</v>
      </c>
      <c r="W12" t="str">
        <f t="shared" si="3"/>
        <v>*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1.01834</v>
      </c>
      <c r="F13" s="53">
        <f t="shared" si="6"/>
        <v>7.8370000000000051E-2</v>
      </c>
      <c r="G13" s="53">
        <f t="shared" si="7"/>
        <v>8.4899999999999975E-2</v>
      </c>
      <c r="H13" s="54">
        <f>Odds_kids!F28</f>
        <v>0.93996999999999997</v>
      </c>
      <c r="I13" s="54">
        <f>Odds_kids!G28</f>
        <v>1.10324</v>
      </c>
      <c r="J13">
        <f>Odds_kids!H28</f>
        <v>0.65649999999999997</v>
      </c>
      <c r="K13" t="str">
        <f t="shared" si="1"/>
        <v xml:space="preserve"> </v>
      </c>
      <c r="M13" s="25" t="s">
        <v>89</v>
      </c>
      <c r="N13" s="69" t="str">
        <f t="shared" si="2"/>
        <v>3 or Higher*</v>
      </c>
      <c r="O13" s="49">
        <v>0</v>
      </c>
      <c r="P13" s="55">
        <f t="shared" si="10"/>
        <v>23</v>
      </c>
      <c r="Q13" s="53">
        <f>Odds_adults!E22</f>
        <v>1.41099</v>
      </c>
      <c r="R13" s="53">
        <f t="shared" si="11"/>
        <v>7.9439999999999955E-2</v>
      </c>
      <c r="S13" s="53">
        <f t="shared" si="12"/>
        <v>8.4189999999999987E-2</v>
      </c>
      <c r="T13" s="54">
        <f>Odds_adults!F22</f>
        <v>1.33155</v>
      </c>
      <c r="U13" s="54">
        <f>Odds_adults!G22</f>
        <v>1.49518</v>
      </c>
      <c r="V13" t="str">
        <f>Odds_adults!H22</f>
        <v>&lt;.0001</v>
      </c>
      <c r="W13" t="str">
        <f t="shared" si="3"/>
        <v>*</v>
      </c>
    </row>
    <row r="14" spans="1:23" x14ac:dyDescent="0.2">
      <c r="A14" s="42">
        <v>3</v>
      </c>
      <c r="B14" s="67" t="str">
        <f t="shared" si="0"/>
        <v xml:space="preserve">3 </v>
      </c>
      <c r="C14" s="50">
        <v>0</v>
      </c>
      <c r="D14" s="55">
        <f t="shared" si="4"/>
        <v>25</v>
      </c>
      <c r="E14" s="53">
        <f>Odds_kids!E29</f>
        <v>1.09317</v>
      </c>
      <c r="F14" s="53">
        <f t="shared" si="6"/>
        <v>0.10243999999999998</v>
      </c>
      <c r="G14" s="53">
        <f t="shared" si="7"/>
        <v>0.11302999999999996</v>
      </c>
      <c r="H14" s="54">
        <f>Odds_kids!F29</f>
        <v>0.99073</v>
      </c>
      <c r="I14" s="54">
        <f>Odds_kids!G29</f>
        <v>1.2061999999999999</v>
      </c>
      <c r="J14">
        <f>Odds_kids!H29</f>
        <v>7.5999999999999998E-2</v>
      </c>
      <c r="K14" t="str">
        <f t="shared" si="1"/>
        <v xml:space="preserve"> 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1.08405</v>
      </c>
      <c r="F15" s="53">
        <f t="shared" si="6"/>
        <v>0.12157999999999991</v>
      </c>
      <c r="G15" s="53">
        <f t="shared" si="7"/>
        <v>0.13695000000000013</v>
      </c>
      <c r="H15" s="54">
        <f>Odds_kids!F30</f>
        <v>0.96247000000000005</v>
      </c>
      <c r="I15" s="54">
        <f>Odds_kids!G30</f>
        <v>1.2210000000000001</v>
      </c>
      <c r="J15">
        <f>Odds_kids!H30</f>
        <v>0.18360000000000001</v>
      </c>
      <c r="K15" t="str">
        <f t="shared" si="1"/>
        <v xml:space="preserve"> </v>
      </c>
      <c r="M15" s="23" t="s">
        <v>74</v>
      </c>
      <c r="N15" s="68" t="str">
        <f t="shared" si="2"/>
        <v xml:space="preserve">Average Age (Years) </v>
      </c>
      <c r="O15" s="49">
        <v>0</v>
      </c>
      <c r="P15" s="55">
        <f>P14+2</f>
        <v>28</v>
      </c>
      <c r="Q15" s="53">
        <f>Odds_adults!E8</f>
        <v>0.95413000000000003</v>
      </c>
      <c r="R15" s="53">
        <f>Q15-T15</f>
        <v>6.0080000000000022E-2</v>
      </c>
      <c r="S15" s="53">
        <f>U15-Q15</f>
        <v>6.411E-2</v>
      </c>
      <c r="T15" s="54">
        <f>Odds_adults!F8</f>
        <v>0.89405000000000001</v>
      </c>
      <c r="U15" s="54">
        <f>Odds_adults!G8</f>
        <v>1.01824</v>
      </c>
      <c r="V15">
        <f>Odds_adults!H8</f>
        <v>0.157</v>
      </c>
      <c r="W15" t="str">
        <f t="shared" si="3"/>
        <v xml:space="preserve"> 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1.12507</v>
      </c>
      <c r="F17" s="53">
        <f t="shared" si="6"/>
        <v>0.22101999999999999</v>
      </c>
      <c r="G17" s="53">
        <f t="shared" si="7"/>
        <v>0.27505000000000002</v>
      </c>
      <c r="H17" s="54">
        <f>Odds_kids!F31</f>
        <v>0.90405000000000002</v>
      </c>
      <c r="I17" s="54">
        <f>Odds_kids!G31</f>
        <v>1.40012</v>
      </c>
      <c r="J17">
        <f>Odds_kids!H31</f>
        <v>0.29089999999999999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0.84079000000000004</v>
      </c>
      <c r="R17" s="53">
        <f>Q17-T17</f>
        <v>0.11110000000000009</v>
      </c>
      <c r="S17" s="53">
        <f>U17-Q17</f>
        <v>0.12802999999999998</v>
      </c>
      <c r="T17" s="54">
        <f>Odds_adults!F9</f>
        <v>0.72968999999999995</v>
      </c>
      <c r="U17" s="54">
        <f>Odds_adults!G9</f>
        <v>0.96882000000000001</v>
      </c>
      <c r="V17">
        <f>Odds_adults!H9</f>
        <v>1.6500000000000001E-2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0.99653000000000003</v>
      </c>
      <c r="F19" s="53">
        <f t="shared" si="6"/>
        <v>7.8309999999999991E-2</v>
      </c>
      <c r="G19" s="53">
        <f t="shared" si="7"/>
        <v>8.499000000000001E-2</v>
      </c>
      <c r="H19" s="54">
        <f>Odds_kids!F23</f>
        <v>0.91822000000000004</v>
      </c>
      <c r="I19" s="54">
        <f>Odds_kids!G23</f>
        <v>1.08152</v>
      </c>
      <c r="J19">
        <f>Odds_kids!H23</f>
        <v>0.93369999999999997</v>
      </c>
      <c r="K19" t="str">
        <f t="shared" si="1"/>
        <v xml:space="preserve"> </v>
      </c>
      <c r="M19" s="25" t="s">
        <v>97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0.94555</v>
      </c>
      <c r="R19" s="53">
        <f t="shared" ref="R19:R22" si="14">Q19-T19</f>
        <v>0.15503</v>
      </c>
      <c r="S19" s="53">
        <f t="shared" ref="S19:S22" si="15">U19-Q19</f>
        <v>0.18543999999999994</v>
      </c>
      <c r="T19" s="54">
        <f>Odds_adults!F12</f>
        <v>0.79052</v>
      </c>
      <c r="U19" s="54">
        <f>Odds_adults!G12</f>
        <v>1.1309899999999999</v>
      </c>
      <c r="V19">
        <f>Odds_adults!H12</f>
        <v>0.54010000000000002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1.00135</v>
      </c>
      <c r="F20" s="53">
        <f t="shared" si="6"/>
        <v>0.31523999999999996</v>
      </c>
      <c r="G20" s="53">
        <f t="shared" si="7"/>
        <v>0.46006999999999998</v>
      </c>
      <c r="H20" s="54">
        <f>Odds_kids!F24</f>
        <v>0.68611</v>
      </c>
      <c r="I20" s="54">
        <f>Odds_kids!G24</f>
        <v>1.4614199999999999</v>
      </c>
      <c r="J20">
        <f>Odds_kids!H24</f>
        <v>0.99439999999999995</v>
      </c>
      <c r="K20" t="str">
        <f t="shared" si="1"/>
        <v xml:space="preserve"> </v>
      </c>
      <c r="M20" s="25" t="s">
        <v>98</v>
      </c>
      <c r="N20" s="69" t="str">
        <f t="shared" si="2"/>
        <v>Prairie Mountain Health*</v>
      </c>
      <c r="O20" s="49">
        <v>0</v>
      </c>
      <c r="P20" s="55">
        <f t="shared" si="13"/>
        <v>40</v>
      </c>
      <c r="Q20" s="53">
        <f>Odds_adults!E13</f>
        <v>1.54474</v>
      </c>
      <c r="R20" s="53">
        <f t="shared" si="14"/>
        <v>0.22531999999999996</v>
      </c>
      <c r="S20" s="53">
        <f t="shared" si="15"/>
        <v>0.2638100000000001</v>
      </c>
      <c r="T20" s="54">
        <f>Odds_adults!F13</f>
        <v>1.31942</v>
      </c>
      <c r="U20" s="54">
        <f>Odds_adults!G13</f>
        <v>1.8085500000000001</v>
      </c>
      <c r="V20" t="str">
        <f>Odds_adults!H13</f>
        <v>&lt;.0001</v>
      </c>
      <c r="W20" t="str">
        <f t="shared" si="3"/>
        <v>*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1.7694300000000001</v>
      </c>
      <c r="F21" s="53">
        <f t="shared" si="6"/>
        <v>0.63363999999999998</v>
      </c>
      <c r="G21" s="53">
        <f t="shared" si="7"/>
        <v>0.98712999999999984</v>
      </c>
      <c r="H21" s="54">
        <f>Odds_kids!F25</f>
        <v>1.1357900000000001</v>
      </c>
      <c r="I21" s="54">
        <f>Odds_kids!G25</f>
        <v>2.7565599999999999</v>
      </c>
      <c r="J21">
        <f>Odds_kids!H25</f>
        <v>1.1599999999999999E-2</v>
      </c>
      <c r="K21" t="str">
        <f t="shared" si="1"/>
        <v xml:space="preserve"> 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1.14272</v>
      </c>
      <c r="R21" s="53">
        <f t="shared" si="14"/>
        <v>0.21080999999999994</v>
      </c>
      <c r="S21" s="53">
        <f t="shared" si="15"/>
        <v>0.25851000000000002</v>
      </c>
      <c r="T21" s="54">
        <f>Odds_adults!F10</f>
        <v>0.93191000000000002</v>
      </c>
      <c r="U21" s="54">
        <f>Odds_adults!G10</f>
        <v>1.40123</v>
      </c>
      <c r="V21">
        <f>Odds_adults!H10</f>
        <v>0.19980000000000001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 xml:space="preserve">Northern Health Region </v>
      </c>
      <c r="O22" s="49">
        <v>0</v>
      </c>
      <c r="P22" s="55">
        <f t="shared" si="13"/>
        <v>44</v>
      </c>
      <c r="Q22" s="53">
        <f>Odds_adults!E11</f>
        <v>1.2051099999999999</v>
      </c>
      <c r="R22" s="53">
        <f t="shared" si="14"/>
        <v>0.27166999999999986</v>
      </c>
      <c r="S22" s="53">
        <f t="shared" si="15"/>
        <v>0.35072999999999999</v>
      </c>
      <c r="T22" s="54">
        <f>Odds_adults!F11</f>
        <v>0.93344000000000005</v>
      </c>
      <c r="U22" s="54">
        <f>Odds_adults!G11</f>
        <v>1.5558399999999999</v>
      </c>
      <c r="V22">
        <f>Odds_adults!H11</f>
        <v>0.15229999999999999</v>
      </c>
      <c r="W22" t="str">
        <f t="shared" si="3"/>
        <v xml:space="preserve"> </v>
      </c>
    </row>
    <row r="23" spans="1:23" x14ac:dyDescent="0.2">
      <c r="A23" s="44" t="s">
        <v>95</v>
      </c>
      <c r="B23" s="51" t="str">
        <f t="shared" si="0"/>
        <v xml:space="preserve">Age (Years) </v>
      </c>
      <c r="C23" s="50">
        <v>0</v>
      </c>
      <c r="D23" s="55">
        <f t="shared" si="4"/>
        <v>46</v>
      </c>
      <c r="E23" s="53">
        <f>Odds_kids!E8</f>
        <v>1.1116299999999999</v>
      </c>
      <c r="F23" s="53">
        <f t="shared" si="6"/>
        <v>0.10949999999999993</v>
      </c>
      <c r="G23" s="53">
        <f t="shared" si="7"/>
        <v>0.12147000000000019</v>
      </c>
      <c r="H23" s="54">
        <f>Odds_kids!F8</f>
        <v>1.00213</v>
      </c>
      <c r="I23" s="54">
        <f>Odds_kids!G8</f>
        <v>1.2331000000000001</v>
      </c>
      <c r="J23">
        <f>Odds_kids!H8</f>
        <v>4.5499999999999999E-2</v>
      </c>
      <c r="K23" t="str">
        <f t="shared" si="1"/>
        <v xml:space="preserve"> 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1.0514600000000001</v>
      </c>
      <c r="R24" s="53">
        <f>Q24-T24</f>
        <v>0.16944000000000004</v>
      </c>
      <c r="S24" s="53">
        <f>U24-Q24</f>
        <v>0.20198000000000005</v>
      </c>
      <c r="T24" s="54">
        <f>Odds_adults!F16</f>
        <v>0.88202000000000003</v>
      </c>
      <c r="U24" s="54">
        <f>Odds_adults!G16</f>
        <v>1.2534400000000001</v>
      </c>
      <c r="V24">
        <f>Odds_adults!H16</f>
        <v>0.57569999999999999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0.99524999999999997</v>
      </c>
      <c r="F25" s="53">
        <f t="shared" si="6"/>
        <v>0.19650000000000001</v>
      </c>
      <c r="G25" s="53">
        <f t="shared" si="7"/>
        <v>0.24483999999999995</v>
      </c>
      <c r="H25" s="54">
        <f>Odds_kids!F9</f>
        <v>0.79874999999999996</v>
      </c>
      <c r="I25" s="54">
        <f>Odds_kids!G9</f>
        <v>1.2400899999999999</v>
      </c>
      <c r="J25">
        <f>Odds_kids!H9</f>
        <v>0.96619999999999995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0.86885999999999997</v>
      </c>
      <c r="R26" s="53">
        <f>Q26-T26</f>
        <v>0.12317</v>
      </c>
      <c r="S26" s="53">
        <f>U26-Q26</f>
        <v>0.14351000000000003</v>
      </c>
      <c r="T26" s="54">
        <f>Odds_adults!F15</f>
        <v>0.74568999999999996</v>
      </c>
      <c r="U26" s="54">
        <f>Odds_adults!G15</f>
        <v>1.01237</v>
      </c>
      <c r="V26">
        <f>Odds_adults!H15</f>
        <v>7.1499999999999994E-2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 xml:space="preserve">Southern Health-Santé Sud </v>
      </c>
      <c r="C27" s="50">
        <v>0</v>
      </c>
      <c r="D27" s="55">
        <f t="shared" si="4"/>
        <v>56</v>
      </c>
      <c r="E27" s="53">
        <f>Odds_kids!E12</f>
        <v>0.82857999999999998</v>
      </c>
      <c r="F27" s="53">
        <f t="shared" si="6"/>
        <v>0.22004999999999997</v>
      </c>
      <c r="G27" s="53">
        <f t="shared" si="7"/>
        <v>0.29962999999999995</v>
      </c>
      <c r="H27" s="54">
        <f>Odds_kids!F12</f>
        <v>0.60853000000000002</v>
      </c>
      <c r="I27" s="54">
        <f>Odds_kids!G12</f>
        <v>1.1282099999999999</v>
      </c>
      <c r="J27">
        <f>Odds_kids!H12</f>
        <v>0.23250000000000001</v>
      </c>
      <c r="K27" t="str">
        <f t="shared" si="1"/>
        <v xml:space="preserve"> 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>Prairie Mountain Health*</v>
      </c>
      <c r="C28" s="50">
        <v>0</v>
      </c>
      <c r="D28" s="55">
        <f t="shared" si="4"/>
        <v>58</v>
      </c>
      <c r="E28" s="53">
        <f>Odds_kids!E13</f>
        <v>1.6302300000000001</v>
      </c>
      <c r="F28" s="53">
        <f t="shared" si="6"/>
        <v>0.40519000000000016</v>
      </c>
      <c r="G28" s="53">
        <f t="shared" si="7"/>
        <v>0.53921999999999981</v>
      </c>
      <c r="H28" s="54">
        <f>Odds_kids!F13</f>
        <v>1.2250399999999999</v>
      </c>
      <c r="I28" s="54">
        <f>Odds_kids!G13</f>
        <v>2.1694499999999999</v>
      </c>
      <c r="J28">
        <f>Odds_kids!H13</f>
        <v>8.0000000000000004E-4</v>
      </c>
      <c r="K28" t="str">
        <f t="shared" si="1"/>
        <v>*</v>
      </c>
      <c r="M28" s="25" t="s">
        <v>76</v>
      </c>
      <c r="N28" s="69" t="str">
        <f t="shared" si="2"/>
        <v xml:space="preserve">Other </v>
      </c>
      <c r="O28" s="49">
        <v>0</v>
      </c>
      <c r="P28" s="55">
        <f>P27+2</f>
        <v>59</v>
      </c>
      <c r="Q28" s="53">
        <f>Odds_adults!E14</f>
        <v>1.0195000000000001</v>
      </c>
      <c r="R28" s="53">
        <f>Q28-T28</f>
        <v>0.13189000000000006</v>
      </c>
      <c r="S28" s="53">
        <f>U28-Q28</f>
        <v>0.15149999999999997</v>
      </c>
      <c r="T28" s="54">
        <f>Odds_adults!F14</f>
        <v>0.88761000000000001</v>
      </c>
      <c r="U28" s="54">
        <f>Odds_adults!G14</f>
        <v>1.171</v>
      </c>
      <c r="V28">
        <f>Odds_adults!H14</f>
        <v>0.78459999999999996</v>
      </c>
      <c r="W28" t="str">
        <f t="shared" si="3"/>
        <v xml:space="preserve"> 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1.5059899999999999</v>
      </c>
      <c r="F29" s="53">
        <f t="shared" si="6"/>
        <v>0.50958999999999999</v>
      </c>
      <c r="G29" s="53">
        <f t="shared" si="7"/>
        <v>0.77020000000000022</v>
      </c>
      <c r="H29" s="54">
        <f>Odds_kids!F10</f>
        <v>0.99639999999999995</v>
      </c>
      <c r="I29" s="54">
        <f>Odds_kids!G10</f>
        <v>2.2761900000000002</v>
      </c>
      <c r="J29">
        <f>Odds_kids!H10</f>
        <v>5.1999999999999998E-2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 xml:space="preserve">Northern Health Region </v>
      </c>
      <c r="C30" s="50">
        <v>0</v>
      </c>
      <c r="D30" s="55">
        <f t="shared" si="4"/>
        <v>62</v>
      </c>
      <c r="E30" s="53">
        <f>Odds_kids!E11</f>
        <v>0.98960999999999999</v>
      </c>
      <c r="F30" s="53">
        <f t="shared" si="6"/>
        <v>0.35473999999999994</v>
      </c>
      <c r="G30" s="53">
        <f t="shared" si="7"/>
        <v>0.55294999999999994</v>
      </c>
      <c r="H30" s="54">
        <f>Odds_kids!F11</f>
        <v>0.63487000000000005</v>
      </c>
      <c r="I30" s="54">
        <f>Odds_kids!G11</f>
        <v>1.5425599999999999</v>
      </c>
      <c r="J30">
        <f>Odds_kids!H11</f>
        <v>0.96319999999999995</v>
      </c>
      <c r="K30" t="str">
        <f t="shared" si="1"/>
        <v xml:space="preserve"> 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0.71525000000000005</v>
      </c>
      <c r="R30" s="53">
        <f t="shared" ref="R30:R32" si="16">Q30-T30</f>
        <v>2.6370000000000005E-2</v>
      </c>
      <c r="S30" s="53">
        <f t="shared" ref="S30:S32" si="17">U30-Q30</f>
        <v>2.737999999999996E-2</v>
      </c>
      <c r="T30" s="54">
        <f>Odds_adults!F23</f>
        <v>0.68888000000000005</v>
      </c>
      <c r="U30" s="54">
        <f>Odds_adults!G23</f>
        <v>0.74263000000000001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 xml:space="preserve">No Majority of Care Provider Identified </v>
      </c>
      <c r="O31" s="49">
        <v>0</v>
      </c>
      <c r="P31" s="55">
        <f>P30+2</f>
        <v>66</v>
      </c>
      <c r="Q31" s="53">
        <f>Odds_adults!E24</f>
        <v>0.94052000000000002</v>
      </c>
      <c r="R31" s="53">
        <f t="shared" si="16"/>
        <v>6.3000000000000056E-2</v>
      </c>
      <c r="S31" s="53">
        <f t="shared" si="17"/>
        <v>6.7520000000000024E-2</v>
      </c>
      <c r="T31" s="54">
        <f>Odds_adults!F24</f>
        <v>0.87751999999999997</v>
      </c>
      <c r="U31" s="54">
        <f>Odds_adults!G24</f>
        <v>1.00804</v>
      </c>
      <c r="V31">
        <f>Odds_adults!H24</f>
        <v>8.3000000000000004E-2</v>
      </c>
      <c r="W31" t="str">
        <f t="shared" si="3"/>
        <v xml:space="preserve"> 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1.2976799999999999</v>
      </c>
      <c r="F32" s="53">
        <f t="shared" si="6"/>
        <v>0.32273999999999992</v>
      </c>
      <c r="G32" s="53">
        <f t="shared" si="7"/>
        <v>0.42959000000000014</v>
      </c>
      <c r="H32" s="54">
        <f>Odds_kids!F16</f>
        <v>0.97494000000000003</v>
      </c>
      <c r="I32" s="54">
        <f>Odds_kids!G16</f>
        <v>1.7272700000000001</v>
      </c>
      <c r="J32">
        <f>Odds_kids!H16</f>
        <v>7.4099999999999999E-2</v>
      </c>
      <c r="K32" t="str">
        <f t="shared" si="1"/>
        <v xml:space="preserve"> </v>
      </c>
      <c r="M32" s="23" t="s">
        <v>85</v>
      </c>
      <c r="N32" s="68" t="str">
        <f t="shared" si="2"/>
        <v>Average Number of Visits per Day*</v>
      </c>
      <c r="O32" s="49">
        <v>0</v>
      </c>
      <c r="P32" s="55">
        <f>P31+3</f>
        <v>69</v>
      </c>
      <c r="Q32" s="53">
        <f>Odds_adults!E17</f>
        <v>1.22112</v>
      </c>
      <c r="R32" s="53">
        <f t="shared" si="16"/>
        <v>0.10663</v>
      </c>
      <c r="S32" s="53">
        <f t="shared" si="17"/>
        <v>0.11684000000000005</v>
      </c>
      <c r="T32" s="54">
        <f>Odds_adults!F17</f>
        <v>1.11449</v>
      </c>
      <c r="U32" s="54">
        <f>Odds_adults!G17</f>
        <v>1.33796</v>
      </c>
      <c r="V32" t="str">
        <f>Odds_adults!H17</f>
        <v>&lt;.0001</v>
      </c>
      <c r="W32" t="str">
        <f t="shared" si="3"/>
        <v>*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0.77051999999999998</v>
      </c>
      <c r="F34" s="53">
        <f t="shared" si="6"/>
        <v>0.17355999999999994</v>
      </c>
      <c r="G34" s="53">
        <f t="shared" si="7"/>
        <v>0.22401000000000004</v>
      </c>
      <c r="H34" s="54">
        <f>Odds_kids!F15</f>
        <v>0.59696000000000005</v>
      </c>
      <c r="I34" s="54">
        <f>Odds_kids!G15</f>
        <v>0.99453000000000003</v>
      </c>
      <c r="J34">
        <f>Odds_kids!H15</f>
        <v>4.53E-2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0.85014000000000001</v>
      </c>
      <c r="R35" s="53">
        <f>Q35-T35</f>
        <v>2.5730000000000031E-2</v>
      </c>
      <c r="S35" s="53">
        <f>U35-Q35</f>
        <v>2.6529999999999943E-2</v>
      </c>
      <c r="T35" s="54">
        <f>Odds_adults!F26</f>
        <v>0.82440999999999998</v>
      </c>
      <c r="U35" s="54">
        <f>Odds_adults!G26</f>
        <v>0.87666999999999995</v>
      </c>
      <c r="V35" t="str">
        <f>Odds_adults!H26</f>
        <v>&lt;.0001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 xml:space="preserve">Other </v>
      </c>
      <c r="C36" s="50">
        <v>0</v>
      </c>
      <c r="D36" s="55">
        <f t="shared" si="4"/>
        <v>77</v>
      </c>
      <c r="E36" s="53">
        <f>Odds_kids!E14</f>
        <v>1.1098399999999999</v>
      </c>
      <c r="F36" s="53">
        <f t="shared" si="6"/>
        <v>0.21809999999999996</v>
      </c>
      <c r="G36" s="53">
        <f t="shared" si="7"/>
        <v>0.27144999999999997</v>
      </c>
      <c r="H36" s="54">
        <f>Odds_kids!F14</f>
        <v>0.89173999999999998</v>
      </c>
      <c r="I36" s="54">
        <f>Odds_kids!G14</f>
        <v>1.3812899999999999</v>
      </c>
      <c r="J36">
        <f>Odds_kids!H14</f>
        <v>0.35049999999999998</v>
      </c>
      <c r="K36" t="str">
        <f t="shared" si="1"/>
        <v xml:space="preserve"> 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 xml:space="preserve">Yes </v>
      </c>
      <c r="C38" s="50">
        <v>0</v>
      </c>
      <c r="D38" s="55">
        <f t="shared" si="4"/>
        <v>82</v>
      </c>
      <c r="E38" s="53">
        <f>Odds_kids!E18</f>
        <v>0.78591</v>
      </c>
      <c r="F38" s="53">
        <f t="shared" si="6"/>
        <v>0.24617</v>
      </c>
      <c r="G38" s="53">
        <f t="shared" si="7"/>
        <v>0.35843999999999998</v>
      </c>
      <c r="H38" s="54">
        <f>Odds_kids!F18</f>
        <v>0.53974</v>
      </c>
      <c r="I38" s="54">
        <f>Odds_kids!G18</f>
        <v>1.14435</v>
      </c>
      <c r="J38">
        <f>Odds_kids!H18</f>
        <v>0.2089</v>
      </c>
      <c r="K38" t="str">
        <f t="shared" si="1"/>
        <v xml:space="preserve"> 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0.84153</v>
      </c>
      <c r="F40" s="53">
        <f t="shared" si="6"/>
        <v>6.5810000000000035E-2</v>
      </c>
      <c r="G40" s="53">
        <f t="shared" si="7"/>
        <v>7.1379999999999999E-2</v>
      </c>
      <c r="H40" s="54">
        <f>Odds_kids!F26</f>
        <v>0.77571999999999997</v>
      </c>
      <c r="I40" s="54">
        <f>Odds_kids!G26</f>
        <v>0.91291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 xml:space="preserve">No Majority of Care Provider Identified </v>
      </c>
      <c r="C41" s="50">
        <v>0</v>
      </c>
      <c r="D41" s="55">
        <f t="shared" si="4"/>
        <v>89</v>
      </c>
      <c r="E41" s="53">
        <f>Odds_kids!E27</f>
        <v>0.84926000000000001</v>
      </c>
      <c r="F41" s="53">
        <f t="shared" si="6"/>
        <v>0.10221000000000002</v>
      </c>
      <c r="G41" s="53">
        <f t="shared" si="7"/>
        <v>0.11619999999999997</v>
      </c>
      <c r="H41" s="54">
        <f>Odds_kids!F27</f>
        <v>0.74704999999999999</v>
      </c>
      <c r="I41" s="54">
        <f>Odds_kids!G27</f>
        <v>0.96545999999999998</v>
      </c>
      <c r="J41">
        <f>Odds_kids!H27</f>
        <v>1.2500000000000001E-2</v>
      </c>
      <c r="K41" t="str">
        <f t="shared" si="1"/>
        <v xml:space="preserve"> </v>
      </c>
    </row>
    <row r="42" spans="1:23" x14ac:dyDescent="0.2">
      <c r="A42" s="44" t="s">
        <v>85</v>
      </c>
      <c r="B42" s="51" t="str">
        <f t="shared" si="0"/>
        <v xml:space="preserve">Average Number of Visits per Day </v>
      </c>
      <c r="C42" s="50">
        <v>0</v>
      </c>
      <c r="D42" s="55">
        <f>D41+3</f>
        <v>92</v>
      </c>
      <c r="E42" s="53">
        <f>Odds_kids!E17</f>
        <v>1.0324899999999999</v>
      </c>
      <c r="F42" s="53">
        <f t="shared" si="6"/>
        <v>0.13819999999999988</v>
      </c>
      <c r="G42" s="53">
        <f t="shared" si="7"/>
        <v>0.15955000000000008</v>
      </c>
      <c r="H42" s="54">
        <f>Odds_kids!F17</f>
        <v>0.89429000000000003</v>
      </c>
      <c r="I42" s="54">
        <f>Odds_kids!G17</f>
        <v>1.19204</v>
      </c>
      <c r="J42">
        <f>Odds_kids!H17</f>
        <v>0.66279999999999994</v>
      </c>
      <c r="K42" t="str">
        <f t="shared" si="1"/>
        <v xml:space="preserve"> 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>April-October*</v>
      </c>
      <c r="C45" s="50">
        <v>0</v>
      </c>
      <c r="D45" s="55">
        <f t="shared" si="4"/>
        <v>99</v>
      </c>
      <c r="E45" s="53">
        <f>Odds_kids!E33</f>
        <v>0.81044000000000005</v>
      </c>
      <c r="F45" s="53">
        <f t="shared" si="6"/>
        <v>5.0960000000000005E-2</v>
      </c>
      <c r="G45" s="53">
        <f t="shared" si="7"/>
        <v>5.4379999999999984E-2</v>
      </c>
      <c r="H45" s="54">
        <f>Odds_kids!F33</f>
        <v>0.75948000000000004</v>
      </c>
      <c r="I45" s="54">
        <f>Odds_kids!G33</f>
        <v>0.86482000000000003</v>
      </c>
      <c r="J45" t="str">
        <f>Odds_kids!H33</f>
        <v>&lt;.0001</v>
      </c>
      <c r="K45" t="str">
        <f t="shared" si="1"/>
        <v>*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141</v>
      </c>
      <c r="M2" t="s">
        <v>90</v>
      </c>
      <c r="Q2" t="s">
        <v>141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0.72 (0.63-0.83)</v>
      </c>
      <c r="C6" t="str">
        <f>IF(G6="&lt;.0001","&lt;0.0001",G6)</f>
        <v>&lt;0.0001</v>
      </c>
      <c r="D6">
        <f>Odds_kids!E19</f>
        <v>0.72185999999999995</v>
      </c>
      <c r="E6">
        <f>Odds_kids!F19</f>
        <v>0.62944</v>
      </c>
      <c r="F6">
        <f>Odds_kids!G19</f>
        <v>0.82784999999999997</v>
      </c>
      <c r="G6" t="str">
        <f>Odds_kids!H19</f>
        <v>&lt;.0001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1.03 (0.99-1.07)</v>
      </c>
      <c r="L6">
        <f>IF(P6="&lt;.0001","&lt;0.0001",P6)</f>
        <v>0.1217</v>
      </c>
      <c r="M6">
        <f>Odds_adults!E18</f>
        <v>1.02969</v>
      </c>
      <c r="N6">
        <f>Odds_adults!F18</f>
        <v>0.99222999999999995</v>
      </c>
      <c r="O6">
        <f>Odds_adults!G18</f>
        <v>1.06856</v>
      </c>
      <c r="P6">
        <f>Odds_adults!H18</f>
        <v>0.1217</v>
      </c>
      <c r="Q6" t="str">
        <f>IF(OR(P6="&lt;.0001",P6&lt;0.01),"*","")</f>
        <v/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1.35 (1.23-1.49)</v>
      </c>
      <c r="C7" t="str">
        <f t="shared" ref="C7:C45" si="1">IF(G7="&lt;.0001","&lt;0.0001",G7)</f>
        <v>&lt;0.0001</v>
      </c>
      <c r="D7">
        <f>Odds_kids!E20</f>
        <v>1.34921</v>
      </c>
      <c r="E7">
        <f>Odds_kids!F20</f>
        <v>1.22549</v>
      </c>
      <c r="F7">
        <f>Odds_kids!G20</f>
        <v>1.48543</v>
      </c>
      <c r="G7" t="str">
        <f>Odds_kids!H20</f>
        <v>&lt;.0001</v>
      </c>
      <c r="H7" t="str">
        <f t="shared" ref="H7:H45" si="2">IF(OR(G7="&lt;.0001",G7&lt;0.01),"*","")</f>
        <v>*</v>
      </c>
      <c r="J7" s="23" t="s">
        <v>80</v>
      </c>
    </row>
    <row r="8" spans="1:17" x14ac:dyDescent="0.2">
      <c r="A8" s="43" t="s">
        <v>117</v>
      </c>
      <c r="B8" s="22" t="str">
        <f t="shared" si="0"/>
        <v>1.10 (1.00-1.22)</v>
      </c>
      <c r="C8">
        <f t="shared" si="1"/>
        <v>5.2499999999999998E-2</v>
      </c>
      <c r="D8">
        <f>Odds_kids!E21</f>
        <v>1.1033900000000001</v>
      </c>
      <c r="E8">
        <f>Odds_kids!F21</f>
        <v>0.99895999999999996</v>
      </c>
      <c r="F8">
        <f>Odds_kids!G21</f>
        <v>1.2187300000000001</v>
      </c>
      <c r="G8">
        <f>Odds_kids!H21</f>
        <v>5.2499999999999998E-2</v>
      </c>
      <c r="H8" t="str">
        <f t="shared" si="2"/>
        <v/>
      </c>
      <c r="J8" s="25" t="s">
        <v>75</v>
      </c>
      <c r="K8" s="22" t="str">
        <f t="shared" ref="K8:K35" si="3">CONCATENATE(FIXED(M8,2)," (",FIXED(N8,2),"-",FIXED(O8,2),")")</f>
        <v>0.86 (0.83-0.89)</v>
      </c>
      <c r="L8" t="str">
        <f>IF(P8="&lt;.0001","&lt;0.0001",P8)</f>
        <v>&lt;0.0001</v>
      </c>
      <c r="M8">
        <f>Odds_adults!E19</f>
        <v>0.85724999999999996</v>
      </c>
      <c r="N8">
        <f>Odds_adults!F19</f>
        <v>0.83025000000000004</v>
      </c>
      <c r="O8">
        <f>Odds_adults!G19</f>
        <v>0.88512000000000002</v>
      </c>
      <c r="P8" t="str">
        <f>Odds_adults!H19</f>
        <v>&lt;.0001</v>
      </c>
      <c r="Q8" t="str">
        <f t="shared" ref="Q8:Q35" si="4">IF(OR(P8="&lt;.0001",P8&lt;0.01),"*","")</f>
        <v>*</v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1.02 (1.00-1.04)</v>
      </c>
      <c r="L9">
        <f>IF(P9="&lt;.0001","&lt;0.0001",P9)</f>
        <v>3.4000000000000002E-2</v>
      </c>
      <c r="M9">
        <f>Odds_adults!E25</f>
        <v>1.0192300000000001</v>
      </c>
      <c r="N9">
        <f>Odds_adults!F25</f>
        <v>1.0014400000000001</v>
      </c>
      <c r="O9">
        <f>Odds_adults!G25</f>
        <v>1.0373300000000001</v>
      </c>
      <c r="P9">
        <f>Odds_adults!H25</f>
        <v>3.4000000000000002E-2</v>
      </c>
      <c r="Q9" t="str">
        <f t="shared" si="4"/>
        <v/>
      </c>
    </row>
    <row r="10" spans="1:17" x14ac:dyDescent="0.2">
      <c r="A10" s="42" t="s">
        <v>75</v>
      </c>
      <c r="B10" s="22" t="str">
        <f t="shared" si="0"/>
        <v>1.01 (0.95-1.08)</v>
      </c>
      <c r="C10">
        <f t="shared" si="1"/>
        <v>0.72370000000000001</v>
      </c>
      <c r="D10">
        <f>Odds_kids!E22</f>
        <v>1.0117499999999999</v>
      </c>
      <c r="E10">
        <f>Odds_kids!F22</f>
        <v>0.94830999999999999</v>
      </c>
      <c r="F10">
        <f>Odds_kids!G22</f>
        <v>1.07944</v>
      </c>
      <c r="G10">
        <f>Odds_kids!H22</f>
        <v>0.72370000000000001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1.03 (0.99-1.07)</v>
      </c>
      <c r="C11">
        <f t="shared" si="1"/>
        <v>9.1999999999999998E-2</v>
      </c>
      <c r="D11">
        <f>Odds_kids!E32</f>
        <v>1.03281</v>
      </c>
      <c r="E11">
        <f>Odds_kids!F32</f>
        <v>0.99475000000000002</v>
      </c>
      <c r="F11">
        <f>Odds_kids!G32</f>
        <v>1.0723199999999999</v>
      </c>
      <c r="G11">
        <f>Odds_kids!H32</f>
        <v>9.1999999999999998E-2</v>
      </c>
      <c r="H11" t="str">
        <f t="shared" si="2"/>
        <v/>
      </c>
      <c r="J11" s="25">
        <v>1</v>
      </c>
      <c r="K11" s="22" t="str">
        <f t="shared" si="3"/>
        <v>1.27 (1.22-1.32)</v>
      </c>
      <c r="L11" t="str">
        <f>IF(P11="&lt;.0001","&lt;0.0001",P11)</f>
        <v>&lt;0.0001</v>
      </c>
      <c r="M11">
        <f>Odds_adults!E20</f>
        <v>1.27041</v>
      </c>
      <c r="N11">
        <f>Odds_adults!F20</f>
        <v>1.22464</v>
      </c>
      <c r="O11">
        <f>Odds_adults!G20</f>
        <v>1.31789</v>
      </c>
      <c r="P11" t="str">
        <f>Odds_adults!H20</f>
        <v>&lt;.0001</v>
      </c>
      <c r="Q11" t="str">
        <f t="shared" si="4"/>
        <v>*</v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1.29 (1.22-1.37)</v>
      </c>
      <c r="L12" t="str">
        <f>IF(P12="&lt;.0001","&lt;0.0001",P12)</f>
        <v>&lt;0.0001</v>
      </c>
      <c r="M12">
        <f>Odds_adults!E21</f>
        <v>1.29434</v>
      </c>
      <c r="N12">
        <f>Odds_adults!F21</f>
        <v>1.22496</v>
      </c>
      <c r="O12">
        <f>Odds_adults!G21</f>
        <v>1.3676600000000001</v>
      </c>
      <c r="P12" t="str">
        <f>Odds_adults!H21</f>
        <v>&lt;.0001</v>
      </c>
      <c r="Q12" t="str">
        <f t="shared" si="4"/>
        <v>*</v>
      </c>
    </row>
    <row r="13" spans="1:17" x14ac:dyDescent="0.2">
      <c r="A13" s="42">
        <v>2</v>
      </c>
      <c r="B13" s="22" t="str">
        <f t="shared" si="0"/>
        <v>1.02 (0.94-1.10)</v>
      </c>
      <c r="C13">
        <f t="shared" si="1"/>
        <v>0.65649999999999997</v>
      </c>
      <c r="D13">
        <f>Odds_kids!E28</f>
        <v>1.01834</v>
      </c>
      <c r="E13">
        <f>Odds_kids!F28</f>
        <v>0.93996999999999997</v>
      </c>
      <c r="F13">
        <f>Odds_kids!G28</f>
        <v>1.10324</v>
      </c>
      <c r="G13">
        <f>Odds_kids!H28</f>
        <v>0.65649999999999997</v>
      </c>
      <c r="H13" t="str">
        <f t="shared" si="2"/>
        <v/>
      </c>
      <c r="J13" s="25" t="s">
        <v>89</v>
      </c>
      <c r="K13" s="22" t="str">
        <f t="shared" si="3"/>
        <v>1.41 (1.33-1.50)</v>
      </c>
      <c r="L13" t="str">
        <f>IF(P13="&lt;.0001","&lt;0.0001",P13)</f>
        <v>&lt;0.0001</v>
      </c>
      <c r="M13">
        <f>Odds_adults!E22</f>
        <v>1.41099</v>
      </c>
      <c r="N13">
        <f>Odds_adults!F22</f>
        <v>1.33155</v>
      </c>
      <c r="O13">
        <f>Odds_adults!G22</f>
        <v>1.49518</v>
      </c>
      <c r="P13" t="str">
        <f>Odds_adults!H22</f>
        <v>&lt;.0001</v>
      </c>
      <c r="Q13" t="str">
        <f t="shared" si="4"/>
        <v>*</v>
      </c>
    </row>
    <row r="14" spans="1:17" x14ac:dyDescent="0.2">
      <c r="A14" s="42">
        <v>3</v>
      </c>
      <c r="B14" s="22" t="str">
        <f t="shared" si="0"/>
        <v>1.09 (0.99-1.21)</v>
      </c>
      <c r="C14">
        <f t="shared" si="1"/>
        <v>7.5999999999999998E-2</v>
      </c>
      <c r="D14">
        <f>Odds_kids!E29</f>
        <v>1.09317</v>
      </c>
      <c r="E14">
        <f>Odds_kids!F29</f>
        <v>0.99073</v>
      </c>
      <c r="F14">
        <f>Odds_kids!G29</f>
        <v>1.2061999999999999</v>
      </c>
      <c r="G14">
        <f>Odds_kids!H29</f>
        <v>7.5999999999999998E-2</v>
      </c>
      <c r="H14" t="str">
        <f t="shared" si="2"/>
        <v/>
      </c>
      <c r="J14" s="26" t="s">
        <v>101</v>
      </c>
    </row>
    <row r="15" spans="1:17" x14ac:dyDescent="0.2">
      <c r="A15" s="42" t="s">
        <v>119</v>
      </c>
      <c r="B15" s="22" t="str">
        <f t="shared" si="0"/>
        <v>1.08 (0.96-1.22)</v>
      </c>
      <c r="C15">
        <f t="shared" si="1"/>
        <v>0.18360000000000001</v>
      </c>
      <c r="D15">
        <f>Odds_kids!E30</f>
        <v>1.08405</v>
      </c>
      <c r="E15">
        <f>Odds_kids!F30</f>
        <v>0.96247000000000005</v>
      </c>
      <c r="F15">
        <f>Odds_kids!G30</f>
        <v>1.2210000000000001</v>
      </c>
      <c r="G15">
        <f>Odds_kids!H30</f>
        <v>0.18360000000000001</v>
      </c>
      <c r="H15" t="str">
        <f t="shared" si="2"/>
        <v/>
      </c>
      <c r="J15" s="23" t="s">
        <v>74</v>
      </c>
      <c r="K15" s="22" t="str">
        <f t="shared" si="3"/>
        <v>0.95 (0.89-1.02)</v>
      </c>
      <c r="L15">
        <f>IF(P15="&lt;.0001","&lt;0.0001",P15)</f>
        <v>0.157</v>
      </c>
      <c r="M15">
        <f>Odds_adults!E8</f>
        <v>0.95413000000000003</v>
      </c>
      <c r="N15">
        <f>Odds_adults!F8</f>
        <v>0.89405000000000001</v>
      </c>
      <c r="O15">
        <f>Odds_adults!G8</f>
        <v>1.01824</v>
      </c>
      <c r="P15">
        <f>Odds_adults!H8</f>
        <v>0.157</v>
      </c>
      <c r="Q15" t="str">
        <f t="shared" si="4"/>
        <v/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1.13 (0.90-1.40)</v>
      </c>
      <c r="C17">
        <f t="shared" si="1"/>
        <v>0.29089999999999999</v>
      </c>
      <c r="D17">
        <f>Odds_kids!E31</f>
        <v>1.12507</v>
      </c>
      <c r="E17">
        <f>Odds_kids!F31</f>
        <v>0.90405000000000002</v>
      </c>
      <c r="F17">
        <f>Odds_kids!G31</f>
        <v>1.40012</v>
      </c>
      <c r="G17">
        <f>Odds_kids!H31</f>
        <v>0.29089999999999999</v>
      </c>
      <c r="H17" t="str">
        <f t="shared" si="2"/>
        <v/>
      </c>
      <c r="J17" s="25" t="s">
        <v>75</v>
      </c>
      <c r="K17" s="22" t="str">
        <f t="shared" si="3"/>
        <v>0.84 (0.73-0.97)</v>
      </c>
      <c r="L17">
        <f>IF(P17="&lt;.0001","&lt;0.0001",P17)</f>
        <v>1.6500000000000001E-2</v>
      </c>
      <c r="M17">
        <f>Odds_adults!E9</f>
        <v>0.84079000000000004</v>
      </c>
      <c r="N17">
        <f>Odds_adults!F9</f>
        <v>0.72968999999999995</v>
      </c>
      <c r="O17">
        <f>Odds_adults!G9</f>
        <v>0.96882000000000001</v>
      </c>
      <c r="P17">
        <f>Odds_adults!H9</f>
        <v>1.6500000000000001E-2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1.00 (0.92-1.08)</v>
      </c>
      <c r="C19">
        <f t="shared" si="1"/>
        <v>0.93369999999999997</v>
      </c>
      <c r="D19">
        <f>Odds_kids!E23</f>
        <v>0.99653000000000003</v>
      </c>
      <c r="E19">
        <f>Odds_kids!F23</f>
        <v>0.91822000000000004</v>
      </c>
      <c r="F19">
        <f>Odds_kids!G23</f>
        <v>1.08152</v>
      </c>
      <c r="G19">
        <f>Odds_kids!H23</f>
        <v>0.93369999999999997</v>
      </c>
      <c r="H19" t="str">
        <f t="shared" si="2"/>
        <v/>
      </c>
      <c r="J19" s="25" t="s">
        <v>97</v>
      </c>
      <c r="K19" s="22" t="str">
        <f t="shared" si="3"/>
        <v>0.95 (0.79-1.13)</v>
      </c>
      <c r="L19">
        <f>IF(P19="&lt;.0001","&lt;0.0001",P19)</f>
        <v>0.54010000000000002</v>
      </c>
      <c r="M19">
        <f>Odds_adults!E12</f>
        <v>0.94555</v>
      </c>
      <c r="N19">
        <f>Odds_adults!F12</f>
        <v>0.79052</v>
      </c>
      <c r="O19">
        <f>Odds_adults!G12</f>
        <v>1.1309899999999999</v>
      </c>
      <c r="P19">
        <f>Odds_adults!H12</f>
        <v>0.54010000000000002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1.00 (0.69-1.46)</v>
      </c>
      <c r="C20">
        <f t="shared" si="1"/>
        <v>0.99439999999999995</v>
      </c>
      <c r="D20">
        <f>Odds_kids!E24</f>
        <v>1.00135</v>
      </c>
      <c r="E20">
        <f>Odds_kids!F24</f>
        <v>0.68611</v>
      </c>
      <c r="F20">
        <f>Odds_kids!G24</f>
        <v>1.4614199999999999</v>
      </c>
      <c r="G20">
        <f>Odds_kids!H24</f>
        <v>0.99439999999999995</v>
      </c>
      <c r="H20" t="str">
        <f t="shared" si="2"/>
        <v/>
      </c>
      <c r="J20" s="25" t="s">
        <v>98</v>
      </c>
      <c r="K20" s="22" t="str">
        <f t="shared" si="3"/>
        <v>1.54 (1.32-1.81)</v>
      </c>
      <c r="L20" t="str">
        <f>IF(P20="&lt;.0001","&lt;0.0001",P20)</f>
        <v>&lt;0.0001</v>
      </c>
      <c r="M20">
        <f>Odds_adults!E13</f>
        <v>1.54474</v>
      </c>
      <c r="N20">
        <f>Odds_adults!F13</f>
        <v>1.31942</v>
      </c>
      <c r="O20">
        <f>Odds_adults!G13</f>
        <v>1.8085500000000001</v>
      </c>
      <c r="P20" t="str">
        <f>Odds_adults!H13</f>
        <v>&lt;.0001</v>
      </c>
      <c r="Q20" t="str">
        <f t="shared" si="4"/>
        <v>*</v>
      </c>
    </row>
    <row r="21" spans="1:17" x14ac:dyDescent="0.2">
      <c r="A21" s="42" t="s">
        <v>89</v>
      </c>
      <c r="B21" s="22" t="str">
        <f t="shared" si="0"/>
        <v>1.77 (1.14-2.76)</v>
      </c>
      <c r="C21">
        <f t="shared" si="1"/>
        <v>1.1599999999999999E-2</v>
      </c>
      <c r="D21">
        <f>Odds_kids!E25</f>
        <v>1.7694300000000001</v>
      </c>
      <c r="E21">
        <f>Odds_kids!F25</f>
        <v>1.1357900000000001</v>
      </c>
      <c r="F21">
        <f>Odds_kids!G25</f>
        <v>2.7565599999999999</v>
      </c>
      <c r="G21">
        <f>Odds_kids!H25</f>
        <v>1.1599999999999999E-2</v>
      </c>
      <c r="H21" t="str">
        <f t="shared" si="2"/>
        <v/>
      </c>
      <c r="J21" s="25" t="s">
        <v>99</v>
      </c>
      <c r="K21" s="22" t="str">
        <f t="shared" si="3"/>
        <v>1.14 (0.93-1.40)</v>
      </c>
      <c r="L21">
        <f>IF(P21="&lt;.0001","&lt;0.0001",P21)</f>
        <v>0.19980000000000001</v>
      </c>
      <c r="M21">
        <f>Odds_adults!E10</f>
        <v>1.14272</v>
      </c>
      <c r="N21">
        <f>Odds_adults!F10</f>
        <v>0.93191000000000002</v>
      </c>
      <c r="O21">
        <f>Odds_adults!G10</f>
        <v>1.40123</v>
      </c>
      <c r="P21">
        <f>Odds_adults!H10</f>
        <v>0.19980000000000001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1.21 (0.93-1.56)</v>
      </c>
      <c r="L22">
        <f>IF(P22="&lt;.0001","&lt;0.0001",P22)</f>
        <v>0.15229999999999999</v>
      </c>
      <c r="M22">
        <f>Odds_adults!E11</f>
        <v>1.2051099999999999</v>
      </c>
      <c r="N22">
        <f>Odds_adults!F11</f>
        <v>0.93344000000000005</v>
      </c>
      <c r="O22">
        <f>Odds_adults!G11</f>
        <v>1.5558399999999999</v>
      </c>
      <c r="P22">
        <f>Odds_adults!H11</f>
        <v>0.15229999999999999</v>
      </c>
      <c r="Q22" t="str">
        <f t="shared" si="4"/>
        <v/>
      </c>
    </row>
    <row r="23" spans="1:17" x14ac:dyDescent="0.2">
      <c r="A23" s="44" t="s">
        <v>95</v>
      </c>
      <c r="B23" s="22" t="str">
        <f t="shared" si="0"/>
        <v>1.11 (1.00-1.23)</v>
      </c>
      <c r="C23">
        <f t="shared" si="1"/>
        <v>4.5499999999999999E-2</v>
      </c>
      <c r="D23">
        <f>Odds_kids!E8</f>
        <v>1.1116299999999999</v>
      </c>
      <c r="E23">
        <f>Odds_kids!F8</f>
        <v>1.00213</v>
      </c>
      <c r="F23">
        <f>Odds_kids!G8</f>
        <v>1.2331000000000001</v>
      </c>
      <c r="G23">
        <f>Odds_kids!H8</f>
        <v>4.5499999999999999E-2</v>
      </c>
      <c r="H23" t="str">
        <f t="shared" si="2"/>
        <v/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1.05 (0.88-1.25)</v>
      </c>
      <c r="L24">
        <f>IF(P24="&lt;.0001","&lt;0.0001",P24)</f>
        <v>0.57569999999999999</v>
      </c>
      <c r="M24">
        <f>Odds_adults!E16</f>
        <v>1.0514600000000001</v>
      </c>
      <c r="N24">
        <f>Odds_adults!F16</f>
        <v>0.88202000000000003</v>
      </c>
      <c r="O24">
        <f>Odds_adults!G16</f>
        <v>1.2534400000000001</v>
      </c>
      <c r="P24">
        <f>Odds_adults!H16</f>
        <v>0.57569999999999999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1.00 (0.80-1.24)</v>
      </c>
      <c r="C25">
        <f t="shared" si="1"/>
        <v>0.96619999999999995</v>
      </c>
      <c r="D25">
        <f>Odds_kids!E9</f>
        <v>0.99524999999999997</v>
      </c>
      <c r="E25">
        <f>Odds_kids!F9</f>
        <v>0.79874999999999996</v>
      </c>
      <c r="F25">
        <f>Odds_kids!G9</f>
        <v>1.2400899999999999</v>
      </c>
      <c r="G25">
        <f>Odds_kids!H9</f>
        <v>0.96619999999999995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0.87 (0.75-1.01)</v>
      </c>
      <c r="L26">
        <f>IF(P26="&lt;.0001","&lt;0.0001",P26)</f>
        <v>7.1499999999999994E-2</v>
      </c>
      <c r="M26">
        <f>Odds_adults!E15</f>
        <v>0.86885999999999997</v>
      </c>
      <c r="N26">
        <f>Odds_adults!F15</f>
        <v>0.74568999999999996</v>
      </c>
      <c r="O26">
        <f>Odds_adults!G15</f>
        <v>1.01237</v>
      </c>
      <c r="P26">
        <f>Odds_adults!H15</f>
        <v>7.1499999999999994E-2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0.83 (0.61-1.13)</v>
      </c>
      <c r="C27">
        <f t="shared" si="1"/>
        <v>0.23250000000000001</v>
      </c>
      <c r="D27">
        <f>Odds_kids!E12</f>
        <v>0.82857999999999998</v>
      </c>
      <c r="E27">
        <f>Odds_kids!F12</f>
        <v>0.60853000000000002</v>
      </c>
      <c r="F27">
        <f>Odds_kids!G12</f>
        <v>1.1282099999999999</v>
      </c>
      <c r="G27">
        <f>Odds_kids!H12</f>
        <v>0.23250000000000001</v>
      </c>
      <c r="H27" t="str">
        <f t="shared" si="2"/>
        <v/>
      </c>
      <c r="J27" s="23" t="s">
        <v>86</v>
      </c>
    </row>
    <row r="28" spans="1:17" x14ac:dyDescent="0.2">
      <c r="A28" s="42" t="s">
        <v>98</v>
      </c>
      <c r="B28" s="22" t="str">
        <f t="shared" si="0"/>
        <v>1.63 (1.23-2.17)</v>
      </c>
      <c r="C28">
        <f t="shared" si="1"/>
        <v>8.0000000000000004E-4</v>
      </c>
      <c r="D28">
        <f>Odds_kids!E13</f>
        <v>1.6302300000000001</v>
      </c>
      <c r="E28">
        <f>Odds_kids!F13</f>
        <v>1.2250399999999999</v>
      </c>
      <c r="F28">
        <f>Odds_kids!G13</f>
        <v>2.1694499999999999</v>
      </c>
      <c r="G28">
        <f>Odds_kids!H13</f>
        <v>8.0000000000000004E-4</v>
      </c>
      <c r="H28" t="str">
        <f t="shared" si="2"/>
        <v>*</v>
      </c>
      <c r="J28" s="25" t="s">
        <v>76</v>
      </c>
      <c r="K28" s="22" t="str">
        <f t="shared" si="3"/>
        <v>1.02 (0.89-1.17)</v>
      </c>
      <c r="L28">
        <f>IF(P28="&lt;.0001","&lt;0.0001",P28)</f>
        <v>0.78459999999999996</v>
      </c>
      <c r="M28">
        <f>Odds_adults!E14</f>
        <v>1.0195000000000001</v>
      </c>
      <c r="N28">
        <f>Odds_adults!F14</f>
        <v>0.88761000000000001</v>
      </c>
      <c r="O28">
        <f>Odds_adults!G14</f>
        <v>1.171</v>
      </c>
      <c r="P28">
        <f>Odds_adults!H14</f>
        <v>0.78459999999999996</v>
      </c>
      <c r="Q28" t="str">
        <f t="shared" si="4"/>
        <v/>
      </c>
    </row>
    <row r="29" spans="1:17" x14ac:dyDescent="0.2">
      <c r="A29" s="42" t="s">
        <v>99</v>
      </c>
      <c r="B29" s="22" t="str">
        <f t="shared" si="0"/>
        <v>1.51 (1.00-2.28)</v>
      </c>
      <c r="C29">
        <f t="shared" si="1"/>
        <v>5.1999999999999998E-2</v>
      </c>
      <c r="D29">
        <f>Odds_kids!E10</f>
        <v>1.5059899999999999</v>
      </c>
      <c r="E29">
        <f>Odds_kids!F10</f>
        <v>0.99639999999999995</v>
      </c>
      <c r="F29">
        <f>Odds_kids!G10</f>
        <v>2.2761900000000002</v>
      </c>
      <c r="G29">
        <f>Odds_kids!H10</f>
        <v>5.1999999999999998E-2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0.99 (0.63-1.54)</v>
      </c>
      <c r="C30">
        <f t="shared" si="1"/>
        <v>0.96319999999999995</v>
      </c>
      <c r="D30">
        <f>Odds_kids!E11</f>
        <v>0.98960999999999999</v>
      </c>
      <c r="E30">
        <f>Odds_kids!F11</f>
        <v>0.63487000000000005</v>
      </c>
      <c r="F30">
        <f>Odds_kids!G11</f>
        <v>1.5425599999999999</v>
      </c>
      <c r="G30">
        <f>Odds_kids!H11</f>
        <v>0.96319999999999995</v>
      </c>
      <c r="H30" t="str">
        <f t="shared" si="2"/>
        <v/>
      </c>
      <c r="J30" s="25" t="s">
        <v>26</v>
      </c>
      <c r="K30" s="22" t="str">
        <f t="shared" si="3"/>
        <v>0.72 (0.69-0.74)</v>
      </c>
      <c r="L30" t="str">
        <f>IF(P30="&lt;.0001","&lt;0.0001",P30)</f>
        <v>&lt;0.0001</v>
      </c>
      <c r="M30">
        <f>Odds_adults!E23</f>
        <v>0.71525000000000005</v>
      </c>
      <c r="N30">
        <f>Odds_adults!F23</f>
        <v>0.68888000000000005</v>
      </c>
      <c r="O30">
        <f>Odds_adults!G23</f>
        <v>0.74263000000000001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144</v>
      </c>
      <c r="K31" s="22" t="str">
        <f t="shared" si="3"/>
        <v>0.94 (0.88-1.01)</v>
      </c>
      <c r="L31">
        <f>IF(P31="&lt;.0001","&lt;0.0001",P31)</f>
        <v>8.3000000000000004E-2</v>
      </c>
      <c r="M31">
        <f>Odds_adults!E24</f>
        <v>0.94052000000000002</v>
      </c>
      <c r="N31">
        <f>Odds_adults!F24</f>
        <v>0.87751999999999997</v>
      </c>
      <c r="O31">
        <f>Odds_adults!G24</f>
        <v>1.00804</v>
      </c>
      <c r="P31">
        <f>Odds_adults!H24</f>
        <v>8.3000000000000004E-2</v>
      </c>
      <c r="Q31" t="str">
        <f t="shared" si="4"/>
        <v/>
      </c>
    </row>
    <row r="32" spans="1:17" x14ac:dyDescent="0.2">
      <c r="A32" s="42" t="s">
        <v>77</v>
      </c>
      <c r="B32" s="22" t="str">
        <f t="shared" si="0"/>
        <v>1.30 (0.97-1.73)</v>
      </c>
      <c r="C32">
        <f t="shared" si="1"/>
        <v>7.4099999999999999E-2</v>
      </c>
      <c r="D32">
        <f>Odds_kids!E16</f>
        <v>1.2976799999999999</v>
      </c>
      <c r="E32">
        <f>Odds_kids!F16</f>
        <v>0.97494000000000003</v>
      </c>
      <c r="F32">
        <f>Odds_kids!G16</f>
        <v>1.7272700000000001</v>
      </c>
      <c r="G32">
        <f>Odds_kids!H16</f>
        <v>7.4099999999999999E-2</v>
      </c>
      <c r="H32" t="str">
        <f t="shared" si="2"/>
        <v/>
      </c>
      <c r="J32" s="23" t="s">
        <v>85</v>
      </c>
      <c r="K32" s="22" t="str">
        <f t="shared" si="3"/>
        <v>1.22 (1.11-1.34)</v>
      </c>
      <c r="L32" t="str">
        <f>IF(P32="&lt;.0001","&lt;0.0001",P32)</f>
        <v>&lt;0.0001</v>
      </c>
      <c r="M32">
        <f>Odds_adults!E17</f>
        <v>1.22112</v>
      </c>
      <c r="N32">
        <f>Odds_adults!F17</f>
        <v>1.11449</v>
      </c>
      <c r="O32">
        <f>Odds_adults!G17</f>
        <v>1.33796</v>
      </c>
      <c r="P32" t="str">
        <f>Odds_adults!H17</f>
        <v>&lt;.0001</v>
      </c>
      <c r="Q32" t="str">
        <f t="shared" si="4"/>
        <v>*</v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0.77 (0.60-0.99)</v>
      </c>
      <c r="C34">
        <f t="shared" si="1"/>
        <v>4.53E-2</v>
      </c>
      <c r="D34">
        <f>Odds_kids!E15</f>
        <v>0.77051999999999998</v>
      </c>
      <c r="E34">
        <f>Odds_kids!F15</f>
        <v>0.59696000000000005</v>
      </c>
      <c r="F34">
        <f>Odds_kids!G15</f>
        <v>0.99453000000000003</v>
      </c>
      <c r="G34">
        <f>Odds_kids!H15</f>
        <v>4.53E-2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0.85 (0.82-0.88)</v>
      </c>
      <c r="L35" t="str">
        <f>IF(P35="&lt;.0001","&lt;0.0001",P35)</f>
        <v>&lt;0.0001</v>
      </c>
      <c r="M35">
        <f>Odds_adults!E26</f>
        <v>0.85014000000000001</v>
      </c>
      <c r="N35">
        <f>Odds_adults!F26</f>
        <v>0.82440999999999998</v>
      </c>
      <c r="O35">
        <f>Odds_adults!G26</f>
        <v>0.87666999999999995</v>
      </c>
      <c r="P35" t="str">
        <f>Odds_adults!H26</f>
        <v>&lt;.0001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1.11 (0.89-1.38)</v>
      </c>
      <c r="C36">
        <f t="shared" si="1"/>
        <v>0.35049999999999998</v>
      </c>
      <c r="D36">
        <f>Odds_kids!E14</f>
        <v>1.1098399999999999</v>
      </c>
      <c r="E36">
        <f>Odds_kids!F14</f>
        <v>0.89173999999999998</v>
      </c>
      <c r="F36">
        <f>Odds_kids!G14</f>
        <v>1.3812899999999999</v>
      </c>
      <c r="G36">
        <f>Odds_kids!H14</f>
        <v>0.35049999999999998</v>
      </c>
      <c r="H36" t="str">
        <f t="shared" si="2"/>
        <v/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0.79 (0.54-1.14)</v>
      </c>
      <c r="C38">
        <f t="shared" si="1"/>
        <v>0.2089</v>
      </c>
      <c r="D38">
        <f>Odds_kids!E18</f>
        <v>0.78591</v>
      </c>
      <c r="E38">
        <f>Odds_kids!F18</f>
        <v>0.53974</v>
      </c>
      <c r="F38">
        <f>Odds_kids!G18</f>
        <v>1.14435</v>
      </c>
      <c r="G38">
        <f>Odds_kids!H18</f>
        <v>0.2089</v>
      </c>
      <c r="H38" t="str">
        <f t="shared" si="2"/>
        <v/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0.84 (0.78-0.91)</v>
      </c>
      <c r="C40" t="str">
        <f t="shared" si="1"/>
        <v>&lt;0.0001</v>
      </c>
      <c r="D40">
        <f>Odds_kids!E26</f>
        <v>0.84153</v>
      </c>
      <c r="E40">
        <f>Odds_kids!F26</f>
        <v>0.77571999999999997</v>
      </c>
      <c r="F40">
        <f>Odds_kids!G26</f>
        <v>0.91291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144</v>
      </c>
      <c r="B41" s="22" t="str">
        <f t="shared" si="0"/>
        <v>0.85 (0.75-0.97)</v>
      </c>
      <c r="C41">
        <f t="shared" si="1"/>
        <v>1.2500000000000001E-2</v>
      </c>
      <c r="D41">
        <f>Odds_kids!E27</f>
        <v>0.84926000000000001</v>
      </c>
      <c r="E41">
        <f>Odds_kids!F27</f>
        <v>0.74704999999999999</v>
      </c>
      <c r="F41">
        <f>Odds_kids!G27</f>
        <v>0.96545999999999998</v>
      </c>
      <c r="G41">
        <f>Odds_kids!H27</f>
        <v>1.2500000000000001E-2</v>
      </c>
      <c r="H41" t="str">
        <f t="shared" si="2"/>
        <v/>
      </c>
    </row>
    <row r="42" spans="1:17" x14ac:dyDescent="0.2">
      <c r="A42" s="44" t="s">
        <v>85</v>
      </c>
      <c r="B42" s="22" t="str">
        <f t="shared" si="0"/>
        <v>1.03 (0.89-1.19)</v>
      </c>
      <c r="C42">
        <f t="shared" si="1"/>
        <v>0.66279999999999994</v>
      </c>
      <c r="D42">
        <f>Odds_kids!E17</f>
        <v>1.0324899999999999</v>
      </c>
      <c r="E42">
        <f>Odds_kids!F17</f>
        <v>0.89429000000000003</v>
      </c>
      <c r="F42">
        <f>Odds_kids!G17</f>
        <v>1.19204</v>
      </c>
      <c r="G42">
        <f>Odds_kids!H17</f>
        <v>0.66279999999999994</v>
      </c>
      <c r="H42" t="str">
        <f t="shared" si="2"/>
        <v/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0.81 (0.76-0.86)</v>
      </c>
      <c r="C45" t="str">
        <f t="shared" si="1"/>
        <v>&lt;0.0001</v>
      </c>
      <c r="D45">
        <f>Odds_kids!E33</f>
        <v>0.81044000000000005</v>
      </c>
      <c r="E45">
        <f>Odds_kids!F33</f>
        <v>0.75948000000000004</v>
      </c>
      <c r="F45">
        <f>Odds_kids!G33</f>
        <v>0.86482000000000003</v>
      </c>
      <c r="G45" t="str">
        <f>Odds_kids!H33</f>
        <v>&lt;.0001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G6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0.95413000000000003</v>
      </c>
      <c r="F8">
        <v>0.89405000000000001</v>
      </c>
      <c r="G8">
        <v>1.01824</v>
      </c>
      <c r="H8">
        <v>0.157</v>
      </c>
      <c r="I8">
        <v>0.87117999999999995</v>
      </c>
      <c r="J8">
        <v>0.85877999999999999</v>
      </c>
      <c r="K8">
        <v>0.88376999999999994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0.84079000000000004</v>
      </c>
      <c r="F9">
        <v>0.72968999999999995</v>
      </c>
      <c r="G9">
        <v>0.96882000000000001</v>
      </c>
      <c r="H9">
        <v>1.6500000000000001E-2</v>
      </c>
      <c r="I9">
        <v>0.93500000000000005</v>
      </c>
      <c r="J9">
        <v>0.90746000000000004</v>
      </c>
      <c r="K9">
        <v>0.96338000000000001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1.14272</v>
      </c>
      <c r="F10">
        <v>0.93191000000000002</v>
      </c>
      <c r="G10">
        <v>1.40123</v>
      </c>
      <c r="H10">
        <v>0.19980000000000001</v>
      </c>
      <c r="I10">
        <v>0.66430999999999996</v>
      </c>
      <c r="J10">
        <v>0.62117</v>
      </c>
      <c r="K10">
        <v>0.71045000000000003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1.2051099999999999</v>
      </c>
      <c r="F11">
        <v>0.93344000000000005</v>
      </c>
      <c r="G11">
        <v>1.5558399999999999</v>
      </c>
      <c r="H11">
        <v>0.15229999999999999</v>
      </c>
      <c r="I11">
        <v>0.55415000000000003</v>
      </c>
      <c r="J11">
        <v>0.49925999999999998</v>
      </c>
      <c r="K11">
        <v>0.61507000000000001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0.94555</v>
      </c>
      <c r="F12">
        <v>0.79052</v>
      </c>
      <c r="G12">
        <v>1.1309899999999999</v>
      </c>
      <c r="H12">
        <v>0.54010000000000002</v>
      </c>
      <c r="I12">
        <v>0.61463000000000001</v>
      </c>
      <c r="J12">
        <v>0.58423000000000003</v>
      </c>
      <c r="K12">
        <v>0.64659999999999995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1</v>
      </c>
      <c r="E13">
        <v>1.54474</v>
      </c>
      <c r="F13">
        <v>1.31942</v>
      </c>
      <c r="G13">
        <v>1.8085500000000001</v>
      </c>
      <c r="H13" t="s">
        <v>5</v>
      </c>
      <c r="I13">
        <v>0.91366999999999998</v>
      </c>
      <c r="J13">
        <v>0.87617999999999996</v>
      </c>
      <c r="K13">
        <v>0.95277000000000001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1.0195000000000001</v>
      </c>
      <c r="F14">
        <v>0.88761000000000001</v>
      </c>
      <c r="G14">
        <v>1.171</v>
      </c>
      <c r="H14">
        <v>0.78459999999999996</v>
      </c>
      <c r="I14">
        <v>0.87395999999999996</v>
      </c>
      <c r="J14">
        <v>0.84948000000000001</v>
      </c>
      <c r="K14">
        <v>0.89915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0.86885999999999997</v>
      </c>
      <c r="F15">
        <v>0.74568999999999996</v>
      </c>
      <c r="G15">
        <v>1.01237</v>
      </c>
      <c r="H15">
        <v>7.1499999999999994E-2</v>
      </c>
      <c r="I15">
        <v>0.70848</v>
      </c>
      <c r="J15">
        <v>0.68840999999999997</v>
      </c>
      <c r="K15">
        <v>0.72912999999999994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1.0514600000000001</v>
      </c>
      <c r="F16">
        <v>0.88202000000000003</v>
      </c>
      <c r="G16">
        <v>1.2534400000000001</v>
      </c>
      <c r="H16">
        <v>0.57569999999999999</v>
      </c>
      <c r="I16">
        <v>1.45549</v>
      </c>
      <c r="J16">
        <v>1.3946700000000001</v>
      </c>
      <c r="K16">
        <v>1.5189699999999999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1.22112</v>
      </c>
      <c r="F17">
        <v>1.11449</v>
      </c>
      <c r="G17">
        <v>1.33796</v>
      </c>
      <c r="H17" t="s">
        <v>5</v>
      </c>
      <c r="I17">
        <v>1.00553</v>
      </c>
      <c r="J17">
        <v>0.99141000000000001</v>
      </c>
      <c r="K17">
        <v>1.01986</v>
      </c>
      <c r="L17">
        <v>0.44469999999999998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1.02969</v>
      </c>
      <c r="F18">
        <v>0.99222999999999995</v>
      </c>
      <c r="G18">
        <v>1.06856</v>
      </c>
      <c r="H18">
        <v>0.1217</v>
      </c>
      <c r="I18">
        <v>0.95945000000000003</v>
      </c>
      <c r="J18">
        <v>0.92976000000000003</v>
      </c>
      <c r="K18">
        <v>0.99007999999999996</v>
      </c>
      <c r="L18">
        <v>9.7999999999999997E-3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0.85724999999999996</v>
      </c>
      <c r="F19">
        <v>0.83025000000000004</v>
      </c>
      <c r="G19">
        <v>0.88512000000000002</v>
      </c>
      <c r="H19" t="s">
        <v>5</v>
      </c>
      <c r="I19">
        <v>0.80789</v>
      </c>
      <c r="J19">
        <v>0.78490000000000004</v>
      </c>
      <c r="K19">
        <v>0.83155000000000001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1.27041</v>
      </c>
      <c r="F20">
        <v>1.22464</v>
      </c>
      <c r="G20">
        <v>1.31789</v>
      </c>
      <c r="H20" t="s">
        <v>5</v>
      </c>
      <c r="I20">
        <v>1.2334700000000001</v>
      </c>
      <c r="J20">
        <v>1.1930799999999999</v>
      </c>
      <c r="K20">
        <v>1.27522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1.29434</v>
      </c>
      <c r="F21">
        <v>1.22496</v>
      </c>
      <c r="G21">
        <v>1.3676600000000001</v>
      </c>
      <c r="H21" t="s">
        <v>5</v>
      </c>
      <c r="I21">
        <v>1.2097199999999999</v>
      </c>
      <c r="J21">
        <v>1.1511</v>
      </c>
      <c r="K21">
        <v>1.2713399999999999</v>
      </c>
      <c r="L21" t="s">
        <v>5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1.41099</v>
      </c>
      <c r="F22">
        <v>1.33155</v>
      </c>
      <c r="G22">
        <v>1.49518</v>
      </c>
      <c r="H22" t="s">
        <v>5</v>
      </c>
      <c r="I22">
        <v>1.1988099999999999</v>
      </c>
      <c r="J22">
        <v>1.13927</v>
      </c>
      <c r="K22">
        <v>1.26145</v>
      </c>
      <c r="L22" t="s">
        <v>5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0.71525000000000005</v>
      </c>
      <c r="F23">
        <v>0.68888000000000005</v>
      </c>
      <c r="G23">
        <v>0.74263000000000001</v>
      </c>
      <c r="H23" t="s">
        <v>5</v>
      </c>
      <c r="I23">
        <v>0.66830000000000001</v>
      </c>
      <c r="J23">
        <v>0.64893000000000001</v>
      </c>
      <c r="K23">
        <v>0.68823999999999996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0.94052000000000002</v>
      </c>
      <c r="F24">
        <v>0.87751999999999997</v>
      </c>
      <c r="G24">
        <v>1.00804</v>
      </c>
      <c r="H24">
        <v>8.3000000000000004E-2</v>
      </c>
      <c r="I24">
        <v>0.87163000000000002</v>
      </c>
      <c r="J24">
        <v>0.81933</v>
      </c>
      <c r="K24">
        <v>0.92727000000000004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1.0192300000000001</v>
      </c>
      <c r="F25">
        <v>1.0014400000000001</v>
      </c>
      <c r="G25">
        <v>1.0373300000000001</v>
      </c>
      <c r="H25">
        <v>3.4000000000000002E-2</v>
      </c>
      <c r="I25">
        <v>1.0186599999999999</v>
      </c>
      <c r="J25">
        <v>1.0043899999999999</v>
      </c>
      <c r="K25">
        <v>1.03312</v>
      </c>
      <c r="L25">
        <v>1.0200000000000001E-2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0.85014000000000001</v>
      </c>
      <c r="F26">
        <v>0.82440999999999998</v>
      </c>
      <c r="G26">
        <v>0.87666999999999995</v>
      </c>
      <c r="H26" t="s">
        <v>5</v>
      </c>
      <c r="I26">
        <v>0.83716999999999997</v>
      </c>
      <c r="J26">
        <v>0.81369999999999998</v>
      </c>
      <c r="K26">
        <v>0.86133000000000004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0.95413000000000003</v>
      </c>
      <c r="F36">
        <v>0.89405000000000001</v>
      </c>
      <c r="G36">
        <v>1.01824</v>
      </c>
      <c r="H36">
        <v>0.157</v>
      </c>
      <c r="I36">
        <v>0.87117999999999995</v>
      </c>
      <c r="J36">
        <v>0.85877999999999999</v>
      </c>
      <c r="K36">
        <v>0.88376999999999994</v>
      </c>
      <c r="L36" t="s">
        <v>5</v>
      </c>
      <c r="M36"/>
      <c r="N36">
        <v>179997</v>
      </c>
      <c r="O36" t="s">
        <v>4</v>
      </c>
      <c r="P36" t="s">
        <v>4</v>
      </c>
      <c r="Q36">
        <v>0</v>
      </c>
      <c r="R36">
        <v>1</v>
      </c>
      <c r="S36">
        <v>3.10528</v>
      </c>
      <c r="T36">
        <v>2.4872700000000001</v>
      </c>
      <c r="U36">
        <v>1.51613</v>
      </c>
      <c r="V36">
        <v>1.2512700000000001</v>
      </c>
      <c r="W36">
        <v>0.80984</v>
      </c>
      <c r="X36">
        <v>-7.3010000000000005E-2</v>
      </c>
      <c r="Y36">
        <v>-0.77929999999999999</v>
      </c>
      <c r="Z36">
        <v>-1.6621600000000001</v>
      </c>
      <c r="AA36">
        <v>-1.83873</v>
      </c>
      <c r="AB36">
        <v>-2.1035900000000001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0.84079000000000004</v>
      </c>
      <c r="F37">
        <v>0.72968999999999995</v>
      </c>
      <c r="G37">
        <v>0.96882000000000001</v>
      </c>
      <c r="H37">
        <v>1.6500000000000001E-2</v>
      </c>
      <c r="I37">
        <v>0.93500000000000005</v>
      </c>
      <c r="J37">
        <v>0.90746000000000004</v>
      </c>
      <c r="K37">
        <v>0.96338000000000001</v>
      </c>
      <c r="L37" t="s">
        <v>5</v>
      </c>
      <c r="M37">
        <v>11</v>
      </c>
      <c r="N37">
        <v>179997</v>
      </c>
      <c r="O37">
        <v>120246</v>
      </c>
      <c r="P37">
        <v>66.804400000000001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59751</v>
      </c>
      <c r="P38">
        <v>33.195599999999999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1.14272</v>
      </c>
      <c r="F39">
        <v>0.93191000000000002</v>
      </c>
      <c r="G39">
        <v>1.40123</v>
      </c>
      <c r="H39">
        <v>0.19980000000000001</v>
      </c>
      <c r="I39">
        <v>0.66430999999999996</v>
      </c>
      <c r="J39">
        <v>0.62117</v>
      </c>
      <c r="K39">
        <v>0.71045000000000003</v>
      </c>
      <c r="L39" t="s">
        <v>5</v>
      </c>
      <c r="M39">
        <v>11</v>
      </c>
      <c r="N39">
        <v>179997</v>
      </c>
      <c r="O39">
        <v>10970</v>
      </c>
      <c r="P39">
        <v>6.0945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1.2051099999999999</v>
      </c>
      <c r="F40">
        <v>0.93344000000000005</v>
      </c>
      <c r="G40">
        <v>1.5558399999999999</v>
      </c>
      <c r="H40">
        <v>0.15229999999999999</v>
      </c>
      <c r="I40">
        <v>0.55415000000000003</v>
      </c>
      <c r="J40">
        <v>0.49925999999999998</v>
      </c>
      <c r="K40">
        <v>0.61507000000000001</v>
      </c>
      <c r="L40" t="s">
        <v>5</v>
      </c>
      <c r="M40"/>
      <c r="N40" t="s">
        <v>4</v>
      </c>
      <c r="O40">
        <v>5085</v>
      </c>
      <c r="P40">
        <v>2.8250000000000002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0</v>
      </c>
      <c r="E41">
        <v>0.94555</v>
      </c>
      <c r="F41">
        <v>0.79052</v>
      </c>
      <c r="G41">
        <v>1.1309899999999999</v>
      </c>
      <c r="H41">
        <v>0.54010000000000002</v>
      </c>
      <c r="I41">
        <v>0.61463000000000001</v>
      </c>
      <c r="J41">
        <v>0.58423000000000003</v>
      </c>
      <c r="K41">
        <v>0.64659999999999995</v>
      </c>
      <c r="L41" t="s">
        <v>5</v>
      </c>
      <c r="M41"/>
      <c r="N41" t="s">
        <v>4</v>
      </c>
      <c r="O41">
        <v>21599</v>
      </c>
      <c r="P41">
        <v>11.999599999999999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1</v>
      </c>
      <c r="E42">
        <v>1.54474</v>
      </c>
      <c r="F42">
        <v>1.31942</v>
      </c>
      <c r="G42">
        <v>1.8085500000000001</v>
      </c>
      <c r="H42" t="s">
        <v>5</v>
      </c>
      <c r="I42">
        <v>0.91366999999999998</v>
      </c>
      <c r="J42">
        <v>0.87617999999999996</v>
      </c>
      <c r="K42">
        <v>0.95277000000000001</v>
      </c>
      <c r="L42" t="s">
        <v>5</v>
      </c>
      <c r="M42"/>
      <c r="N42" t="s">
        <v>4</v>
      </c>
      <c r="O42">
        <v>24517</v>
      </c>
      <c r="P42">
        <v>13.620799999999999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117826</v>
      </c>
      <c r="P43">
        <v>65.459999999999994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88763</v>
      </c>
      <c r="P44">
        <v>49.313600000000001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1.0195000000000001</v>
      </c>
      <c r="F45">
        <v>0.88761000000000001</v>
      </c>
      <c r="G45">
        <v>1.171</v>
      </c>
      <c r="H45">
        <v>0.78459999999999996</v>
      </c>
      <c r="I45">
        <v>0.87395999999999996</v>
      </c>
      <c r="J45">
        <v>0.84948000000000001</v>
      </c>
      <c r="K45">
        <v>0.89915</v>
      </c>
      <c r="L45" t="s">
        <v>5</v>
      </c>
      <c r="M45">
        <v>11</v>
      </c>
      <c r="N45">
        <v>179997</v>
      </c>
      <c r="O45">
        <v>91234</v>
      </c>
      <c r="P45">
        <v>50.686399999999999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91316</v>
      </c>
      <c r="P46">
        <v>50.731999999999999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0.86885999999999997</v>
      </c>
      <c r="F47">
        <v>0.74568999999999996</v>
      </c>
      <c r="G47">
        <v>1.01237</v>
      </c>
      <c r="H47">
        <v>7.1499999999999994E-2</v>
      </c>
      <c r="I47">
        <v>0.70848</v>
      </c>
      <c r="J47">
        <v>0.68840999999999997</v>
      </c>
      <c r="K47">
        <v>0.72912999999999994</v>
      </c>
      <c r="L47" t="s">
        <v>5</v>
      </c>
      <c r="M47">
        <v>11</v>
      </c>
      <c r="N47">
        <v>179997</v>
      </c>
      <c r="O47">
        <v>88681</v>
      </c>
      <c r="P47">
        <v>49.268000000000001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29378</v>
      </c>
      <c r="P48">
        <v>16.321400000000001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1.0514600000000001</v>
      </c>
      <c r="F49">
        <v>0.88202000000000003</v>
      </c>
      <c r="G49">
        <v>1.2534400000000001</v>
      </c>
      <c r="H49">
        <v>0.57569999999999999</v>
      </c>
      <c r="I49">
        <v>1.45549</v>
      </c>
      <c r="J49">
        <v>1.3946700000000001</v>
      </c>
      <c r="K49">
        <v>1.5189699999999999</v>
      </c>
      <c r="L49" t="s">
        <v>5</v>
      </c>
      <c r="M49">
        <v>11</v>
      </c>
      <c r="N49">
        <v>179997</v>
      </c>
      <c r="O49">
        <v>150619</v>
      </c>
      <c r="P49">
        <v>83.678600000000003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1.22112</v>
      </c>
      <c r="F50">
        <v>1.11449</v>
      </c>
      <c r="G50">
        <v>1.33796</v>
      </c>
      <c r="H50" t="s">
        <v>5</v>
      </c>
      <c r="I50">
        <v>1.00553</v>
      </c>
      <c r="J50">
        <v>0.99141000000000001</v>
      </c>
      <c r="K50">
        <v>1.01986</v>
      </c>
      <c r="L50">
        <v>0.44469999999999998</v>
      </c>
      <c r="M50"/>
      <c r="N50">
        <v>179997</v>
      </c>
      <c r="O50" t="s">
        <v>4</v>
      </c>
      <c r="P50" t="s">
        <v>4</v>
      </c>
      <c r="Q50">
        <v>0</v>
      </c>
      <c r="R50">
        <v>1</v>
      </c>
      <c r="S50">
        <v>4.9835000000000003</v>
      </c>
      <c r="T50">
        <v>4.7950900000000001</v>
      </c>
      <c r="U50">
        <v>1.4113500000000001</v>
      </c>
      <c r="V50">
        <v>1.15306</v>
      </c>
      <c r="W50">
        <v>0.51600999999999997</v>
      </c>
      <c r="X50">
        <v>-5.4940000000000003E-2</v>
      </c>
      <c r="Y50">
        <v>-0.68423999999999996</v>
      </c>
      <c r="Z50">
        <v>-1.3653200000000001</v>
      </c>
      <c r="AA50">
        <v>-1.5440700000000001</v>
      </c>
      <c r="AB50">
        <v>-2.0023399999999998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127465</v>
      </c>
      <c r="P51">
        <v>70.815100000000001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1.02969</v>
      </c>
      <c r="F52">
        <v>0.99222999999999995</v>
      </c>
      <c r="G52">
        <v>1.06856</v>
      </c>
      <c r="H52">
        <v>0.1217</v>
      </c>
      <c r="I52">
        <v>0.95945000000000003</v>
      </c>
      <c r="J52">
        <v>0.92976000000000003</v>
      </c>
      <c r="K52">
        <v>0.99007999999999996</v>
      </c>
      <c r="L52">
        <v>9.7999999999999997E-3</v>
      </c>
      <c r="M52">
        <v>11</v>
      </c>
      <c r="N52">
        <v>179997</v>
      </c>
      <c r="O52">
        <v>52532</v>
      </c>
      <c r="P52">
        <v>29.184899999999999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0.85724999999999996</v>
      </c>
      <c r="F53">
        <v>0.83025000000000004</v>
      </c>
      <c r="G53">
        <v>0.88512000000000002</v>
      </c>
      <c r="H53" t="s">
        <v>5</v>
      </c>
      <c r="I53">
        <v>0.80789</v>
      </c>
      <c r="J53">
        <v>0.78490000000000004</v>
      </c>
      <c r="K53">
        <v>0.83155000000000001</v>
      </c>
      <c r="L53" t="s">
        <v>5</v>
      </c>
      <c r="M53">
        <v>11</v>
      </c>
      <c r="N53">
        <v>179997</v>
      </c>
      <c r="O53">
        <v>81159</v>
      </c>
      <c r="P53">
        <v>45.089100000000002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98838</v>
      </c>
      <c r="P54">
        <v>54.910899999999998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103484</v>
      </c>
      <c r="P55">
        <v>57.492100000000001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1.27041</v>
      </c>
      <c r="F56">
        <v>1.22464</v>
      </c>
      <c r="G56">
        <v>1.31789</v>
      </c>
      <c r="H56" t="s">
        <v>5</v>
      </c>
      <c r="I56">
        <v>1.2334700000000001</v>
      </c>
      <c r="J56">
        <v>1.1930799999999999</v>
      </c>
      <c r="K56">
        <v>1.27522</v>
      </c>
      <c r="L56" t="s">
        <v>5</v>
      </c>
      <c r="M56">
        <v>11</v>
      </c>
      <c r="N56">
        <v>179997</v>
      </c>
      <c r="O56">
        <v>45202</v>
      </c>
      <c r="P56">
        <v>25.1126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1.29434</v>
      </c>
      <c r="F57">
        <v>1.22496</v>
      </c>
      <c r="G57">
        <v>1.3676600000000001</v>
      </c>
      <c r="H57" t="s">
        <v>5</v>
      </c>
      <c r="I57">
        <v>1.2097199999999999</v>
      </c>
      <c r="J57">
        <v>1.1511</v>
      </c>
      <c r="K57">
        <v>1.2713399999999999</v>
      </c>
      <c r="L57" t="s">
        <v>5</v>
      </c>
      <c r="M57"/>
      <c r="N57" t="s">
        <v>4</v>
      </c>
      <c r="O57">
        <v>16063</v>
      </c>
      <c r="P57">
        <v>8.9239999999999995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1.41099</v>
      </c>
      <c r="F58">
        <v>1.33155</v>
      </c>
      <c r="G58">
        <v>1.49518</v>
      </c>
      <c r="H58" t="s">
        <v>5</v>
      </c>
      <c r="I58">
        <v>1.1988099999999999</v>
      </c>
      <c r="J58">
        <v>1.13927</v>
      </c>
      <c r="K58">
        <v>1.26145</v>
      </c>
      <c r="L58" t="s">
        <v>5</v>
      </c>
      <c r="M58"/>
      <c r="N58" t="s">
        <v>4</v>
      </c>
      <c r="O58">
        <v>15248</v>
      </c>
      <c r="P58">
        <v>8.4712999999999994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66729</v>
      </c>
      <c r="P59">
        <v>37.072299999999998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0.71525000000000005</v>
      </c>
      <c r="F60">
        <v>0.68888000000000005</v>
      </c>
      <c r="G60">
        <v>0.74263000000000001</v>
      </c>
      <c r="H60" t="s">
        <v>5</v>
      </c>
      <c r="I60">
        <v>0.66830000000000001</v>
      </c>
      <c r="J60">
        <v>0.64893000000000001</v>
      </c>
      <c r="K60">
        <v>0.68823999999999996</v>
      </c>
      <c r="L60" t="s">
        <v>5</v>
      </c>
      <c r="M60">
        <v>11</v>
      </c>
      <c r="N60">
        <v>179997</v>
      </c>
      <c r="O60">
        <v>103181</v>
      </c>
      <c r="P60">
        <v>57.323700000000002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0.94052000000000002</v>
      </c>
      <c r="F61">
        <v>0.87751999999999997</v>
      </c>
      <c r="G61">
        <v>1.00804</v>
      </c>
      <c r="H61">
        <v>8.3000000000000004E-2</v>
      </c>
      <c r="I61">
        <v>0.87163000000000002</v>
      </c>
      <c r="J61">
        <v>0.81933</v>
      </c>
      <c r="K61">
        <v>0.92727000000000004</v>
      </c>
      <c r="L61" t="s">
        <v>5</v>
      </c>
      <c r="M61"/>
      <c r="N61" t="s">
        <v>4</v>
      </c>
      <c r="O61">
        <v>10087</v>
      </c>
      <c r="P61">
        <v>5.6040000000000001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1.0192300000000001</v>
      </c>
      <c r="F62">
        <v>1.0014400000000001</v>
      </c>
      <c r="G62">
        <v>1.0373300000000001</v>
      </c>
      <c r="H62">
        <v>3.4000000000000002E-2</v>
      </c>
      <c r="I62">
        <v>1.0186599999999999</v>
      </c>
      <c r="J62">
        <v>1.0043899999999999</v>
      </c>
      <c r="K62">
        <v>1.03312</v>
      </c>
      <c r="L62">
        <v>1.0200000000000001E-2</v>
      </c>
      <c r="M62"/>
      <c r="N62">
        <v>179997</v>
      </c>
      <c r="O62" t="s">
        <v>4</v>
      </c>
      <c r="P62" t="s">
        <v>4</v>
      </c>
      <c r="Q62">
        <v>0</v>
      </c>
      <c r="R62">
        <v>1</v>
      </c>
      <c r="S62">
        <v>4.8058399999999999</v>
      </c>
      <c r="T62">
        <v>3.3261500000000002</v>
      </c>
      <c r="U62">
        <v>1.86843</v>
      </c>
      <c r="V62">
        <v>1.1183099999999999</v>
      </c>
      <c r="W62">
        <v>0.41491</v>
      </c>
      <c r="X62">
        <v>-0.10645</v>
      </c>
      <c r="Y62">
        <v>-0.62722999999999995</v>
      </c>
      <c r="Z62">
        <v>-1.33588</v>
      </c>
      <c r="AA62">
        <v>-2.0985299999999998</v>
      </c>
      <c r="AB62">
        <v>-6.0201000000000002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0.85014000000000001</v>
      </c>
      <c r="F63">
        <v>0.82440999999999998</v>
      </c>
      <c r="G63">
        <v>0.87666999999999995</v>
      </c>
      <c r="H63" t="s">
        <v>5</v>
      </c>
      <c r="I63">
        <v>0.83716999999999997</v>
      </c>
      <c r="J63">
        <v>0.81369999999999998</v>
      </c>
      <c r="K63">
        <v>0.86133000000000004</v>
      </c>
      <c r="L63" t="s">
        <v>5</v>
      </c>
      <c r="M63">
        <v>11</v>
      </c>
      <c r="N63">
        <v>179997</v>
      </c>
      <c r="O63">
        <v>100869</v>
      </c>
      <c r="P63">
        <v>56.039299999999997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79128</v>
      </c>
      <c r="P64">
        <v>43.960700000000003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84"/>
  <sheetViews>
    <sheetView tabSelected="1" zoomScale="70" zoomScaleNormal="70" workbookViewId="0">
      <selection activeCell="A4" sqref="A4:AK8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7" customFormat="1" ht="12.75" x14ac:dyDescent="0.2">
      <c r="A1" t="s">
        <v>27</v>
      </c>
      <c r="B1" s="7" t="s">
        <v>133</v>
      </c>
    </row>
    <row r="2" spans="1:37" customFormat="1" ht="12.75" x14ac:dyDescent="0.2">
      <c r="A2" t="s">
        <v>28</v>
      </c>
      <c r="B2" s="8">
        <v>43988</v>
      </c>
    </row>
    <row r="3" spans="1:37" customFormat="1" ht="12.75" x14ac:dyDescent="0.2"/>
    <row r="4" spans="1:37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1</v>
      </c>
      <c r="E8">
        <v>1.1116299999999999</v>
      </c>
      <c r="F8">
        <v>1.00213</v>
      </c>
      <c r="G8">
        <v>1.2331000000000001</v>
      </c>
      <c r="H8">
        <v>4.5499999999999999E-2</v>
      </c>
      <c r="I8">
        <v>0.89766000000000001</v>
      </c>
      <c r="J8">
        <v>0.87209999999999999</v>
      </c>
      <c r="K8">
        <v>0.92398000000000002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0.99524999999999997</v>
      </c>
      <c r="F9">
        <v>0.79874999999999996</v>
      </c>
      <c r="G9">
        <v>1.2400899999999999</v>
      </c>
      <c r="H9">
        <v>0.96619999999999995</v>
      </c>
      <c r="I9">
        <v>1.5319100000000001</v>
      </c>
      <c r="J9">
        <v>1.4387300000000001</v>
      </c>
      <c r="K9">
        <v>1.63113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1.5059899999999999</v>
      </c>
      <c r="F10">
        <v>0.99639999999999995</v>
      </c>
      <c r="G10">
        <v>2.2761900000000002</v>
      </c>
      <c r="H10">
        <v>5.1999999999999998E-2</v>
      </c>
      <c r="I10">
        <v>0.63561000000000001</v>
      </c>
      <c r="J10">
        <v>0.51719000000000004</v>
      </c>
      <c r="K10">
        <v>0.78113999999999995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0.98960999999999999</v>
      </c>
      <c r="F11">
        <v>0.63487000000000005</v>
      </c>
      <c r="G11">
        <v>1.5425599999999999</v>
      </c>
      <c r="H11">
        <v>0.96319999999999995</v>
      </c>
      <c r="I11">
        <v>0.44988</v>
      </c>
      <c r="J11">
        <v>0.35810999999999998</v>
      </c>
      <c r="K11">
        <v>0.56516999999999995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0.82857999999999998</v>
      </c>
      <c r="F12">
        <v>0.60853000000000002</v>
      </c>
      <c r="G12">
        <v>1.1282099999999999</v>
      </c>
      <c r="H12">
        <v>0.23250000000000001</v>
      </c>
      <c r="I12">
        <v>0.69384999999999997</v>
      </c>
      <c r="J12">
        <v>0.62861999999999996</v>
      </c>
      <c r="K12">
        <v>0.76585000000000003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1.6302300000000001</v>
      </c>
      <c r="F13">
        <v>1.2250399999999999</v>
      </c>
      <c r="G13">
        <v>2.1694499999999999</v>
      </c>
      <c r="H13">
        <v>8.0000000000000004E-4</v>
      </c>
      <c r="I13">
        <v>0.91910999999999998</v>
      </c>
      <c r="J13">
        <v>0.84128000000000003</v>
      </c>
      <c r="K13">
        <v>1.00414</v>
      </c>
      <c r="L13">
        <v>6.1699999999999998E-2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1.1098399999999999</v>
      </c>
      <c r="F14">
        <v>0.89173999999999998</v>
      </c>
      <c r="G14">
        <v>1.3812899999999999</v>
      </c>
      <c r="H14">
        <v>0.35049999999999998</v>
      </c>
      <c r="I14">
        <v>0.93210999999999999</v>
      </c>
      <c r="J14">
        <v>0.88036000000000003</v>
      </c>
      <c r="K14">
        <v>0.9869</v>
      </c>
      <c r="L14">
        <v>1.5800000000000002E-2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0.77051999999999998</v>
      </c>
      <c r="F15">
        <v>0.59696000000000005</v>
      </c>
      <c r="G15">
        <v>0.99453000000000003</v>
      </c>
      <c r="H15">
        <v>4.53E-2</v>
      </c>
      <c r="I15">
        <v>0.52076999999999996</v>
      </c>
      <c r="J15">
        <v>0.49151</v>
      </c>
      <c r="K15">
        <v>0.55176999999999998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1.2976799999999999</v>
      </c>
      <c r="F16">
        <v>0.97494000000000003</v>
      </c>
      <c r="G16">
        <v>1.7272700000000001</v>
      </c>
      <c r="H16">
        <v>7.4099999999999999E-2</v>
      </c>
      <c r="I16">
        <v>1.82036</v>
      </c>
      <c r="J16">
        <v>1.6398200000000001</v>
      </c>
      <c r="K16">
        <v>2.0207700000000002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1.0324899999999999</v>
      </c>
      <c r="F17">
        <v>0.89429000000000003</v>
      </c>
      <c r="G17">
        <v>1.19204</v>
      </c>
      <c r="H17">
        <v>0.66279999999999994</v>
      </c>
      <c r="I17">
        <v>1.01193</v>
      </c>
      <c r="J17">
        <v>0.98363</v>
      </c>
      <c r="K17">
        <v>1.04105</v>
      </c>
      <c r="L17">
        <v>0.41260000000000002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67</v>
      </c>
      <c r="B18">
        <v>1</v>
      </c>
      <c r="C18">
        <v>0</v>
      </c>
      <c r="D18">
        <v>0</v>
      </c>
      <c r="E18">
        <v>0.78591</v>
      </c>
      <c r="F18">
        <v>0.53974</v>
      </c>
      <c r="G18">
        <v>1.14435</v>
      </c>
      <c r="H18">
        <v>0.2089</v>
      </c>
      <c r="I18">
        <v>0.78093999999999997</v>
      </c>
      <c r="J18">
        <v>0.72950999999999999</v>
      </c>
      <c r="K18">
        <v>0.83599000000000001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15</v>
      </c>
      <c r="B19">
        <v>0</v>
      </c>
      <c r="C19" s="74">
        <v>44118</v>
      </c>
      <c r="D19">
        <v>0</v>
      </c>
      <c r="E19">
        <v>0.72185999999999995</v>
      </c>
      <c r="F19">
        <v>0.62944</v>
      </c>
      <c r="G19">
        <v>0.82784999999999997</v>
      </c>
      <c r="H19" t="s">
        <v>5</v>
      </c>
      <c r="I19">
        <v>0.73875999999999997</v>
      </c>
      <c r="J19">
        <v>0.65456000000000003</v>
      </c>
      <c r="K19">
        <v>0.83379000000000003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15</v>
      </c>
      <c r="B20" s="74">
        <v>43834</v>
      </c>
      <c r="C20" s="74">
        <v>44118</v>
      </c>
      <c r="D20">
        <v>0</v>
      </c>
      <c r="E20">
        <v>1.34921</v>
      </c>
      <c r="F20">
        <v>1.22549</v>
      </c>
      <c r="G20">
        <v>1.48543</v>
      </c>
      <c r="H20" t="s">
        <v>5</v>
      </c>
      <c r="I20">
        <v>1.4349099999999999</v>
      </c>
      <c r="J20">
        <v>1.3222499999999999</v>
      </c>
      <c r="K20">
        <v>1.5571699999999999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15</v>
      </c>
      <c r="B21" s="74">
        <v>43960</v>
      </c>
      <c r="C21" s="74">
        <v>44118</v>
      </c>
      <c r="D21">
        <v>0</v>
      </c>
      <c r="E21">
        <v>1.1033900000000001</v>
      </c>
      <c r="F21">
        <v>0.99895999999999996</v>
      </c>
      <c r="G21">
        <v>1.2187300000000001</v>
      </c>
      <c r="H21">
        <v>5.2499999999999998E-2</v>
      </c>
      <c r="I21">
        <v>1.1789099999999999</v>
      </c>
      <c r="J21">
        <v>1.08026</v>
      </c>
      <c r="K21">
        <v>1.28657</v>
      </c>
      <c r="L21">
        <v>2.0000000000000001E-4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18</v>
      </c>
      <c r="B22" t="s">
        <v>42</v>
      </c>
      <c r="C22" t="s">
        <v>43</v>
      </c>
      <c r="D22">
        <v>0</v>
      </c>
      <c r="E22">
        <v>1.0117499999999999</v>
      </c>
      <c r="F22">
        <v>0.94830999999999999</v>
      </c>
      <c r="G22">
        <v>1.07944</v>
      </c>
      <c r="H22">
        <v>0.72370000000000001</v>
      </c>
      <c r="I22">
        <v>0.99345000000000006</v>
      </c>
      <c r="J22">
        <v>0.93822000000000005</v>
      </c>
      <c r="K22">
        <v>1.0519400000000001</v>
      </c>
      <c r="L22">
        <v>0.82199999999999995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19</v>
      </c>
      <c r="B23">
        <v>1</v>
      </c>
      <c r="C23">
        <v>0</v>
      </c>
      <c r="D23">
        <v>0</v>
      </c>
      <c r="E23">
        <v>0.99653000000000003</v>
      </c>
      <c r="F23">
        <v>0.91822000000000004</v>
      </c>
      <c r="G23">
        <v>1.08152</v>
      </c>
      <c r="H23">
        <v>0.93369999999999997</v>
      </c>
      <c r="I23">
        <v>1.0729200000000001</v>
      </c>
      <c r="J23">
        <v>0.99912999999999996</v>
      </c>
      <c r="K23">
        <v>1.1521600000000001</v>
      </c>
      <c r="L23">
        <v>5.2900000000000003E-2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19</v>
      </c>
      <c r="B24">
        <v>2</v>
      </c>
      <c r="C24">
        <v>0</v>
      </c>
      <c r="D24">
        <v>0</v>
      </c>
      <c r="E24">
        <v>1.00135</v>
      </c>
      <c r="F24">
        <v>0.68611</v>
      </c>
      <c r="G24">
        <v>1.4614199999999999</v>
      </c>
      <c r="H24">
        <v>0.99439999999999995</v>
      </c>
      <c r="I24">
        <v>0.91608000000000001</v>
      </c>
      <c r="J24">
        <v>0.65249999999999997</v>
      </c>
      <c r="K24">
        <v>1.2861199999999999</v>
      </c>
      <c r="L24">
        <v>0.61260000000000003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19</v>
      </c>
      <c r="B25" t="s">
        <v>20</v>
      </c>
      <c r="C25">
        <v>0</v>
      </c>
      <c r="D25">
        <v>0</v>
      </c>
      <c r="E25">
        <v>1.7694300000000001</v>
      </c>
      <c r="F25">
        <v>1.1357900000000001</v>
      </c>
      <c r="G25">
        <v>2.7565599999999999</v>
      </c>
      <c r="H25">
        <v>1.1599999999999999E-2</v>
      </c>
      <c r="I25">
        <v>1.35046</v>
      </c>
      <c r="J25">
        <v>0.90610000000000002</v>
      </c>
      <c r="K25">
        <v>2.01274</v>
      </c>
      <c r="L25">
        <v>0.14000000000000001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21</v>
      </c>
      <c r="B26" t="s">
        <v>23</v>
      </c>
      <c r="C26" t="s">
        <v>22</v>
      </c>
      <c r="D26">
        <v>0</v>
      </c>
      <c r="E26">
        <v>0.84153</v>
      </c>
      <c r="F26">
        <v>0.77571999999999997</v>
      </c>
      <c r="G26">
        <v>0.91291</v>
      </c>
      <c r="H26" t="s">
        <v>5</v>
      </c>
      <c r="I26">
        <v>0.74995999999999996</v>
      </c>
      <c r="J26">
        <v>0.70650999999999997</v>
      </c>
      <c r="K26">
        <v>0.79607000000000006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 t="s">
        <v>21</v>
      </c>
      <c r="B27" t="s">
        <v>24</v>
      </c>
      <c r="C27" t="s">
        <v>22</v>
      </c>
      <c r="D27">
        <v>0</v>
      </c>
      <c r="E27">
        <v>0.84926000000000001</v>
      </c>
      <c r="F27">
        <v>0.74704999999999999</v>
      </c>
      <c r="G27">
        <v>0.96545999999999998</v>
      </c>
      <c r="H27">
        <v>1.2500000000000001E-2</v>
      </c>
      <c r="I27">
        <v>0.66357999999999995</v>
      </c>
      <c r="J27">
        <v>0.59509000000000001</v>
      </c>
      <c r="K27">
        <v>0.73995</v>
      </c>
      <c r="L27" t="s">
        <v>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68</v>
      </c>
      <c r="B28">
        <v>2</v>
      </c>
      <c r="C28">
        <v>1</v>
      </c>
      <c r="D28">
        <v>0</v>
      </c>
      <c r="E28">
        <v>1.01834</v>
      </c>
      <c r="F28">
        <v>0.93996999999999997</v>
      </c>
      <c r="G28">
        <v>1.10324</v>
      </c>
      <c r="H28">
        <v>0.65649999999999997</v>
      </c>
      <c r="I28">
        <v>0.97055999999999998</v>
      </c>
      <c r="J28">
        <v>0.90478999999999998</v>
      </c>
      <c r="K28">
        <v>1.0410999999999999</v>
      </c>
      <c r="L28">
        <v>0.40379999999999999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 t="s">
        <v>68</v>
      </c>
      <c r="B29">
        <v>3</v>
      </c>
      <c r="C29">
        <v>1</v>
      </c>
      <c r="D29">
        <v>0</v>
      </c>
      <c r="E29">
        <v>1.09317</v>
      </c>
      <c r="F29">
        <v>0.99073</v>
      </c>
      <c r="G29">
        <v>1.2061999999999999</v>
      </c>
      <c r="H29">
        <v>7.5999999999999998E-2</v>
      </c>
      <c r="I29">
        <v>1.0819300000000001</v>
      </c>
      <c r="J29">
        <v>0.99348000000000003</v>
      </c>
      <c r="K29">
        <v>1.1782600000000001</v>
      </c>
      <c r="L29">
        <v>7.0400000000000004E-2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 t="s">
        <v>68</v>
      </c>
      <c r="B30" t="s">
        <v>69</v>
      </c>
      <c r="C30">
        <v>1</v>
      </c>
      <c r="D30">
        <v>0</v>
      </c>
      <c r="E30">
        <v>1.08405</v>
      </c>
      <c r="F30">
        <v>0.96247000000000005</v>
      </c>
      <c r="G30">
        <v>1.2210000000000001</v>
      </c>
      <c r="H30">
        <v>0.18360000000000001</v>
      </c>
      <c r="I30">
        <v>1.15699</v>
      </c>
      <c r="J30">
        <v>1.04684</v>
      </c>
      <c r="K30">
        <v>1.2787299999999999</v>
      </c>
      <c r="L30">
        <v>4.3E-3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 t="s">
        <v>70</v>
      </c>
      <c r="B31">
        <v>1</v>
      </c>
      <c r="C31">
        <v>0</v>
      </c>
      <c r="D31">
        <v>0</v>
      </c>
      <c r="E31">
        <v>1.12507</v>
      </c>
      <c r="F31">
        <v>0.90405000000000002</v>
      </c>
      <c r="G31">
        <v>1.40012</v>
      </c>
      <c r="H31">
        <v>0.29089999999999999</v>
      </c>
      <c r="I31">
        <v>1.2726500000000001</v>
      </c>
      <c r="J31">
        <v>1.06006</v>
      </c>
      <c r="K31">
        <v>1.52786</v>
      </c>
      <c r="L31">
        <v>9.7000000000000003E-3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 t="s">
        <v>50</v>
      </c>
      <c r="B32"/>
      <c r="C32"/>
      <c r="D32">
        <v>0</v>
      </c>
      <c r="E32">
        <v>1.03281</v>
      </c>
      <c r="F32">
        <v>0.99475000000000002</v>
      </c>
      <c r="G32">
        <v>1.0723199999999999</v>
      </c>
      <c r="H32">
        <v>9.1999999999999998E-2</v>
      </c>
      <c r="I32">
        <v>1.09491</v>
      </c>
      <c r="J32">
        <v>1.0649500000000001</v>
      </c>
      <c r="K32">
        <v>1.1256999999999999</v>
      </c>
      <c r="L32" t="s">
        <v>5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t="s">
        <v>51</v>
      </c>
      <c r="B33" t="s">
        <v>52</v>
      </c>
      <c r="C33" t="s">
        <v>53</v>
      </c>
      <c r="D33">
        <v>0</v>
      </c>
      <c r="E33">
        <v>0.81044000000000005</v>
      </c>
      <c r="F33">
        <v>0.75948000000000004</v>
      </c>
      <c r="G33">
        <v>0.86482000000000003</v>
      </c>
      <c r="H33" t="s">
        <v>5</v>
      </c>
      <c r="I33">
        <v>0.78771000000000002</v>
      </c>
      <c r="J33">
        <v>0.74385999999999997</v>
      </c>
      <c r="K33">
        <v>0.83414999999999995</v>
      </c>
      <c r="L33" t="s">
        <v>5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</row>
    <row r="36" spans="1:37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</row>
    <row r="37" spans="1:37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</row>
    <row r="38" spans="1:37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</row>
    <row r="39" spans="1:37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</row>
    <row r="40" spans="1:37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</row>
    <row r="41" spans="1:37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41</v>
      </c>
      <c r="B43"/>
      <c r="C43"/>
      <c r="D43">
        <v>1</v>
      </c>
      <c r="E43">
        <v>1.1116299999999999</v>
      </c>
      <c r="F43">
        <v>1.00213</v>
      </c>
      <c r="G43">
        <v>1.2331000000000001</v>
      </c>
      <c r="H43">
        <v>4.5499999999999999E-2</v>
      </c>
      <c r="I43">
        <v>0.89766000000000001</v>
      </c>
      <c r="J43">
        <v>0.87209999999999999</v>
      </c>
      <c r="K43">
        <v>0.92398000000000002</v>
      </c>
      <c r="L43" t="s">
        <v>5</v>
      </c>
      <c r="M43"/>
      <c r="N43">
        <v>33058</v>
      </c>
      <c r="O43" t="s">
        <v>4</v>
      </c>
      <c r="P43" t="s">
        <v>4</v>
      </c>
      <c r="Q43">
        <v>0</v>
      </c>
      <c r="R43">
        <v>1</v>
      </c>
      <c r="S43">
        <v>3.1357200000000001</v>
      </c>
      <c r="T43">
        <v>2.4278300000000002</v>
      </c>
      <c r="U43">
        <v>1.7199500000000001</v>
      </c>
      <c r="V43">
        <v>1.3660000000000001</v>
      </c>
      <c r="W43">
        <v>0.74660000000000004</v>
      </c>
      <c r="X43">
        <v>-4.9770000000000002E-2</v>
      </c>
      <c r="Y43">
        <v>-0.84614</v>
      </c>
      <c r="Z43">
        <v>-1.6425099999999999</v>
      </c>
      <c r="AA43">
        <v>-1.8194900000000001</v>
      </c>
      <c r="AB43">
        <v>-2.08494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6</v>
      </c>
      <c r="B44" t="s">
        <v>42</v>
      </c>
      <c r="C44" t="s">
        <v>43</v>
      </c>
      <c r="D44">
        <v>0</v>
      </c>
      <c r="E44">
        <v>0.99524999999999997</v>
      </c>
      <c r="F44">
        <v>0.79874999999999996</v>
      </c>
      <c r="G44">
        <v>1.2400899999999999</v>
      </c>
      <c r="H44">
        <v>0.96619999999999995</v>
      </c>
      <c r="I44">
        <v>1.5319100000000001</v>
      </c>
      <c r="J44">
        <v>1.4387300000000001</v>
      </c>
      <c r="K44">
        <v>1.63113</v>
      </c>
      <c r="L44" t="s">
        <v>5</v>
      </c>
      <c r="M44">
        <v>11</v>
      </c>
      <c r="N44">
        <v>33058</v>
      </c>
      <c r="O44">
        <v>21207</v>
      </c>
      <c r="P44">
        <v>64.150899999999993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11851</v>
      </c>
      <c r="P45">
        <v>35.8491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7</v>
      </c>
      <c r="B46" t="s">
        <v>44</v>
      </c>
      <c r="C46" t="s">
        <v>45</v>
      </c>
      <c r="D46">
        <v>0</v>
      </c>
      <c r="E46">
        <v>1.5059899999999999</v>
      </c>
      <c r="F46">
        <v>0.99639999999999995</v>
      </c>
      <c r="G46">
        <v>2.2761900000000002</v>
      </c>
      <c r="H46">
        <v>5.1999999999999998E-2</v>
      </c>
      <c r="I46">
        <v>0.63561000000000001</v>
      </c>
      <c r="J46">
        <v>0.51719000000000004</v>
      </c>
      <c r="K46">
        <v>0.78113999999999995</v>
      </c>
      <c r="L46" t="s">
        <v>5</v>
      </c>
      <c r="M46">
        <v>11</v>
      </c>
      <c r="N46">
        <v>33058</v>
      </c>
      <c r="O46">
        <v>849</v>
      </c>
      <c r="P46">
        <v>2.5682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7</v>
      </c>
      <c r="B47" t="s">
        <v>46</v>
      </c>
      <c r="C47" t="s">
        <v>45</v>
      </c>
      <c r="D47">
        <v>0</v>
      </c>
      <c r="E47">
        <v>0.98960999999999999</v>
      </c>
      <c r="F47">
        <v>0.63487000000000005</v>
      </c>
      <c r="G47">
        <v>1.5425599999999999</v>
      </c>
      <c r="H47">
        <v>0.96319999999999995</v>
      </c>
      <c r="I47">
        <v>0.44988</v>
      </c>
      <c r="J47">
        <v>0.35810999999999998</v>
      </c>
      <c r="K47">
        <v>0.56516999999999995</v>
      </c>
      <c r="L47" t="s">
        <v>5</v>
      </c>
      <c r="M47"/>
      <c r="N47" t="s">
        <v>4</v>
      </c>
      <c r="O47">
        <v>905</v>
      </c>
      <c r="P47">
        <v>2.7376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7</v>
      </c>
      <c r="B48" t="s">
        <v>47</v>
      </c>
      <c r="C48" t="s">
        <v>45</v>
      </c>
      <c r="D48">
        <v>0</v>
      </c>
      <c r="E48">
        <v>0.82857999999999998</v>
      </c>
      <c r="F48">
        <v>0.60853000000000002</v>
      </c>
      <c r="G48">
        <v>1.1282099999999999</v>
      </c>
      <c r="H48">
        <v>0.23250000000000001</v>
      </c>
      <c r="I48">
        <v>0.69384999999999997</v>
      </c>
      <c r="J48">
        <v>0.62861999999999996</v>
      </c>
      <c r="K48">
        <v>0.76585000000000003</v>
      </c>
      <c r="L48" t="s">
        <v>5</v>
      </c>
      <c r="M48"/>
      <c r="N48" t="s">
        <v>4</v>
      </c>
      <c r="O48">
        <v>3807</v>
      </c>
      <c r="P48">
        <v>11.5161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7</v>
      </c>
      <c r="B49" t="s">
        <v>48</v>
      </c>
      <c r="C49" t="s">
        <v>45</v>
      </c>
      <c r="D49">
        <v>0</v>
      </c>
      <c r="E49">
        <v>1.6302300000000001</v>
      </c>
      <c r="F49">
        <v>1.2250399999999999</v>
      </c>
      <c r="G49">
        <v>2.1694499999999999</v>
      </c>
      <c r="H49">
        <v>8.0000000000000004E-4</v>
      </c>
      <c r="I49">
        <v>0.91910999999999998</v>
      </c>
      <c r="J49">
        <v>0.84128000000000003</v>
      </c>
      <c r="K49">
        <v>1.00414</v>
      </c>
      <c r="L49">
        <v>6.1699999999999998E-2</v>
      </c>
      <c r="M49"/>
      <c r="N49" t="s">
        <v>4</v>
      </c>
      <c r="O49">
        <v>4023</v>
      </c>
      <c r="P49">
        <v>12.169499999999999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23474</v>
      </c>
      <c r="P50">
        <v>71.008499999999998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15796</v>
      </c>
      <c r="P51">
        <v>47.782699999999998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8</v>
      </c>
      <c r="B52" t="s">
        <v>10</v>
      </c>
      <c r="C52" t="s">
        <v>9</v>
      </c>
      <c r="D52">
        <v>0</v>
      </c>
      <c r="E52">
        <v>1.1098399999999999</v>
      </c>
      <c r="F52">
        <v>0.89173999999999998</v>
      </c>
      <c r="G52">
        <v>1.3812899999999999</v>
      </c>
      <c r="H52">
        <v>0.35049999999999998</v>
      </c>
      <c r="I52">
        <v>0.93210999999999999</v>
      </c>
      <c r="J52">
        <v>0.88036000000000003</v>
      </c>
      <c r="K52">
        <v>0.9869</v>
      </c>
      <c r="L52">
        <v>1.5800000000000002E-2</v>
      </c>
      <c r="M52">
        <v>11</v>
      </c>
      <c r="N52">
        <v>33058</v>
      </c>
      <c r="O52">
        <v>17262</v>
      </c>
      <c r="P52">
        <v>52.217300000000002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11629</v>
      </c>
      <c r="P53">
        <v>35.177599999999998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11</v>
      </c>
      <c r="B54">
        <v>1</v>
      </c>
      <c r="C54">
        <v>0</v>
      </c>
      <c r="D54">
        <v>0</v>
      </c>
      <c r="E54">
        <v>0.77051999999999998</v>
      </c>
      <c r="F54">
        <v>0.59696000000000005</v>
      </c>
      <c r="G54">
        <v>0.99453000000000003</v>
      </c>
      <c r="H54">
        <v>4.53E-2</v>
      </c>
      <c r="I54">
        <v>0.52076999999999996</v>
      </c>
      <c r="J54">
        <v>0.49151</v>
      </c>
      <c r="K54">
        <v>0.55176999999999998</v>
      </c>
      <c r="L54" t="s">
        <v>5</v>
      </c>
      <c r="M54">
        <v>11</v>
      </c>
      <c r="N54">
        <v>33058</v>
      </c>
      <c r="O54">
        <v>21429</v>
      </c>
      <c r="P54">
        <v>64.822400000000002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3973</v>
      </c>
      <c r="P55">
        <v>12.0183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12</v>
      </c>
      <c r="B56" t="s">
        <v>14</v>
      </c>
      <c r="C56" t="s">
        <v>13</v>
      </c>
      <c r="D56">
        <v>0</v>
      </c>
      <c r="E56">
        <v>1.2976799999999999</v>
      </c>
      <c r="F56">
        <v>0.97494000000000003</v>
      </c>
      <c r="G56">
        <v>1.7272700000000001</v>
      </c>
      <c r="H56">
        <v>7.4099999999999999E-2</v>
      </c>
      <c r="I56">
        <v>1.82036</v>
      </c>
      <c r="J56">
        <v>1.6398200000000001</v>
      </c>
      <c r="K56">
        <v>2.0207700000000002</v>
      </c>
      <c r="L56" t="s">
        <v>5</v>
      </c>
      <c r="M56">
        <v>11</v>
      </c>
      <c r="N56">
        <v>33058</v>
      </c>
      <c r="O56">
        <v>29085</v>
      </c>
      <c r="P56">
        <v>87.981700000000004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49</v>
      </c>
      <c r="B57"/>
      <c r="C57"/>
      <c r="D57">
        <v>0</v>
      </c>
      <c r="E57">
        <v>1.0324899999999999</v>
      </c>
      <c r="F57">
        <v>0.89429000000000003</v>
      </c>
      <c r="G57">
        <v>1.19204</v>
      </c>
      <c r="H57">
        <v>0.66279999999999994</v>
      </c>
      <c r="I57">
        <v>1.01193</v>
      </c>
      <c r="J57">
        <v>0.98363</v>
      </c>
      <c r="K57">
        <v>1.04105</v>
      </c>
      <c r="L57">
        <v>0.41260000000000002</v>
      </c>
      <c r="M57"/>
      <c r="N57">
        <v>33058</v>
      </c>
      <c r="O57" t="s">
        <v>4</v>
      </c>
      <c r="P57" t="s">
        <v>4</v>
      </c>
      <c r="Q57">
        <v>0</v>
      </c>
      <c r="R57">
        <v>1</v>
      </c>
      <c r="S57">
        <v>4.9527700000000001</v>
      </c>
      <c r="T57">
        <v>4.9527700000000001</v>
      </c>
      <c r="U57">
        <v>1.3192200000000001</v>
      </c>
      <c r="V57">
        <v>1.2173799999999999</v>
      </c>
      <c r="W57">
        <v>0.58367000000000002</v>
      </c>
      <c r="X57">
        <v>-1.627E-2</v>
      </c>
      <c r="Y57">
        <v>-0.65503</v>
      </c>
      <c r="Z57">
        <v>-1.41672</v>
      </c>
      <c r="AA57">
        <v>-1.6825300000000001</v>
      </c>
      <c r="AB57">
        <v>-2.0453100000000002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24515</v>
      </c>
      <c r="P58">
        <v>74.157499999999999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67</v>
      </c>
      <c r="B59">
        <v>1</v>
      </c>
      <c r="C59">
        <v>0</v>
      </c>
      <c r="D59">
        <v>0</v>
      </c>
      <c r="E59">
        <v>0.78591</v>
      </c>
      <c r="F59">
        <v>0.53974</v>
      </c>
      <c r="G59">
        <v>1.14435</v>
      </c>
      <c r="H59">
        <v>0.2089</v>
      </c>
      <c r="I59">
        <v>0.78093999999999997</v>
      </c>
      <c r="J59">
        <v>0.72950999999999999</v>
      </c>
      <c r="K59">
        <v>0.83599000000000001</v>
      </c>
      <c r="L59" t="s">
        <v>5</v>
      </c>
      <c r="M59">
        <v>11</v>
      </c>
      <c r="N59">
        <v>33058</v>
      </c>
      <c r="O59">
        <v>8543</v>
      </c>
      <c r="P59">
        <v>25.842500000000001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15</v>
      </c>
      <c r="B60">
        <v>0</v>
      </c>
      <c r="C60" s="74">
        <v>44118</v>
      </c>
      <c r="D60">
        <v>0</v>
      </c>
      <c r="E60">
        <v>0.72185999999999995</v>
      </c>
      <c r="F60">
        <v>0.62944</v>
      </c>
      <c r="G60">
        <v>0.82784999999999997</v>
      </c>
      <c r="H60" t="s">
        <v>5</v>
      </c>
      <c r="I60">
        <v>0.73875999999999997</v>
      </c>
      <c r="J60">
        <v>0.65456000000000003</v>
      </c>
      <c r="K60">
        <v>0.83379000000000003</v>
      </c>
      <c r="L60" t="s">
        <v>5</v>
      </c>
      <c r="M60">
        <v>11</v>
      </c>
      <c r="N60">
        <v>33058</v>
      </c>
      <c r="O60">
        <v>3875</v>
      </c>
      <c r="P60">
        <v>11.7218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15</v>
      </c>
      <c r="B61" s="74">
        <v>43834</v>
      </c>
      <c r="C61" s="74">
        <v>44118</v>
      </c>
      <c r="D61">
        <v>0</v>
      </c>
      <c r="E61">
        <v>1.34921</v>
      </c>
      <c r="F61">
        <v>1.22549</v>
      </c>
      <c r="G61">
        <v>1.48543</v>
      </c>
      <c r="H61" t="s">
        <v>5</v>
      </c>
      <c r="I61">
        <v>1.4349099999999999</v>
      </c>
      <c r="J61">
        <v>1.3222499999999999</v>
      </c>
      <c r="K61">
        <v>1.5571699999999999</v>
      </c>
      <c r="L61" t="s">
        <v>5</v>
      </c>
      <c r="M61"/>
      <c r="N61" t="s">
        <v>4</v>
      </c>
      <c r="O61">
        <v>13178</v>
      </c>
      <c r="P61">
        <v>39.863300000000002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15</v>
      </c>
      <c r="B62" s="74">
        <v>43960</v>
      </c>
      <c r="C62" s="74">
        <v>44118</v>
      </c>
      <c r="D62">
        <v>0</v>
      </c>
      <c r="E62">
        <v>1.1033900000000001</v>
      </c>
      <c r="F62">
        <v>0.99895999999999996</v>
      </c>
      <c r="G62">
        <v>1.2187300000000001</v>
      </c>
      <c r="H62">
        <v>5.2499999999999998E-2</v>
      </c>
      <c r="I62">
        <v>1.1789099999999999</v>
      </c>
      <c r="J62">
        <v>1.08026</v>
      </c>
      <c r="K62">
        <v>1.28657</v>
      </c>
      <c r="L62">
        <v>2.0000000000000001E-4</v>
      </c>
      <c r="M62"/>
      <c r="N62" t="s">
        <v>4</v>
      </c>
      <c r="O62">
        <v>9786</v>
      </c>
      <c r="P62">
        <v>29.602499999999999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6219</v>
      </c>
      <c r="P63">
        <v>18.8124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18</v>
      </c>
      <c r="B64" t="s">
        <v>42</v>
      </c>
      <c r="C64" t="s">
        <v>43</v>
      </c>
      <c r="D64">
        <v>0</v>
      </c>
      <c r="E64">
        <v>1.0117499999999999</v>
      </c>
      <c r="F64">
        <v>0.94830999999999999</v>
      </c>
      <c r="G64">
        <v>1.07944</v>
      </c>
      <c r="H64">
        <v>0.72370000000000001</v>
      </c>
      <c r="I64">
        <v>0.99345000000000006</v>
      </c>
      <c r="J64">
        <v>0.93822000000000005</v>
      </c>
      <c r="K64">
        <v>1.0519400000000001</v>
      </c>
      <c r="L64">
        <v>0.82199999999999995</v>
      </c>
      <c r="M64">
        <v>11</v>
      </c>
      <c r="N64">
        <v>33058</v>
      </c>
      <c r="O64">
        <v>17558</v>
      </c>
      <c r="P64">
        <v>53.112699999999997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15500</v>
      </c>
      <c r="P65">
        <v>46.887300000000003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26228</v>
      </c>
      <c r="P66">
        <v>79.339299999999994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</row>
    <row r="67" spans="1:37" x14ac:dyDescent="0.25">
      <c r="A67" t="s">
        <v>19</v>
      </c>
      <c r="B67">
        <v>1</v>
      </c>
      <c r="C67">
        <v>0</v>
      </c>
      <c r="D67">
        <v>0</v>
      </c>
      <c r="E67">
        <v>0.99653000000000003</v>
      </c>
      <c r="F67">
        <v>0.91822000000000004</v>
      </c>
      <c r="G67">
        <v>1.08152</v>
      </c>
      <c r="H67">
        <v>0.93369999999999997</v>
      </c>
      <c r="I67">
        <v>1.0729200000000001</v>
      </c>
      <c r="J67">
        <v>0.99912999999999996</v>
      </c>
      <c r="K67">
        <v>1.1521600000000001</v>
      </c>
      <c r="L67">
        <v>5.2900000000000003E-2</v>
      </c>
      <c r="M67">
        <v>11</v>
      </c>
      <c r="N67">
        <v>33058</v>
      </c>
      <c r="O67">
        <v>6434</v>
      </c>
      <c r="P67">
        <v>19.462800000000001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</row>
    <row r="68" spans="1:37" x14ac:dyDescent="0.25">
      <c r="A68" t="s">
        <v>19</v>
      </c>
      <c r="B68">
        <v>2</v>
      </c>
      <c r="C68">
        <v>0</v>
      </c>
      <c r="D68">
        <v>0</v>
      </c>
      <c r="E68">
        <v>1.00135</v>
      </c>
      <c r="F68">
        <v>0.68611</v>
      </c>
      <c r="G68">
        <v>1.4614199999999999</v>
      </c>
      <c r="H68">
        <v>0.99439999999999995</v>
      </c>
      <c r="I68">
        <v>0.91608000000000001</v>
      </c>
      <c r="J68">
        <v>0.65249999999999997</v>
      </c>
      <c r="K68">
        <v>1.2861199999999999</v>
      </c>
      <c r="L68">
        <v>0.61260000000000003</v>
      </c>
      <c r="M68"/>
      <c r="N68" t="s">
        <v>4</v>
      </c>
      <c r="O68">
        <v>253</v>
      </c>
      <c r="P68">
        <v>0.76529999999999998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</row>
    <row r="69" spans="1:37" x14ac:dyDescent="0.25">
      <c r="A69" t="s">
        <v>19</v>
      </c>
      <c r="B69" t="s">
        <v>20</v>
      </c>
      <c r="C69">
        <v>0</v>
      </c>
      <c r="D69">
        <v>0</v>
      </c>
      <c r="E69">
        <v>1.7694300000000001</v>
      </c>
      <c r="F69">
        <v>1.1357900000000001</v>
      </c>
      <c r="G69">
        <v>2.7565599999999999</v>
      </c>
      <c r="H69">
        <v>1.1599999999999999E-2</v>
      </c>
      <c r="I69">
        <v>1.35046</v>
      </c>
      <c r="J69">
        <v>0.90610000000000002</v>
      </c>
      <c r="K69">
        <v>2.01274</v>
      </c>
      <c r="L69">
        <v>0.14000000000000001</v>
      </c>
      <c r="M69"/>
      <c r="N69" t="s">
        <v>4</v>
      </c>
      <c r="O69">
        <v>143</v>
      </c>
      <c r="P69">
        <v>0.43259999999999998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</row>
    <row r="70" spans="1:37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13634</v>
      </c>
      <c r="P70">
        <v>41.242699999999999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</row>
    <row r="71" spans="1:37" x14ac:dyDescent="0.25">
      <c r="A71" t="s">
        <v>21</v>
      </c>
      <c r="B71" t="s">
        <v>23</v>
      </c>
      <c r="C71" t="s">
        <v>22</v>
      </c>
      <c r="D71">
        <v>0</v>
      </c>
      <c r="E71">
        <v>0.84153</v>
      </c>
      <c r="F71">
        <v>0.77571999999999997</v>
      </c>
      <c r="G71">
        <v>0.91291</v>
      </c>
      <c r="H71" t="s">
        <v>5</v>
      </c>
      <c r="I71">
        <v>0.74995999999999996</v>
      </c>
      <c r="J71">
        <v>0.70650999999999997</v>
      </c>
      <c r="K71">
        <v>0.79607000000000006</v>
      </c>
      <c r="L71" t="s">
        <v>5</v>
      </c>
      <c r="M71">
        <v>11</v>
      </c>
      <c r="N71">
        <v>33058</v>
      </c>
      <c r="O71">
        <v>16281</v>
      </c>
      <c r="P71">
        <v>49.2498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</row>
    <row r="72" spans="1:37" x14ac:dyDescent="0.25">
      <c r="A72" t="s">
        <v>21</v>
      </c>
      <c r="B72" t="s">
        <v>24</v>
      </c>
      <c r="C72" t="s">
        <v>22</v>
      </c>
      <c r="D72">
        <v>0</v>
      </c>
      <c r="E72">
        <v>0.84926000000000001</v>
      </c>
      <c r="F72">
        <v>0.74704999999999999</v>
      </c>
      <c r="G72">
        <v>0.96545999999999998</v>
      </c>
      <c r="H72">
        <v>1.2500000000000001E-2</v>
      </c>
      <c r="I72">
        <v>0.66357999999999995</v>
      </c>
      <c r="J72">
        <v>0.59509000000000001</v>
      </c>
      <c r="K72">
        <v>0.73995</v>
      </c>
      <c r="L72" t="s">
        <v>5</v>
      </c>
      <c r="M72"/>
      <c r="N72" t="s">
        <v>4</v>
      </c>
      <c r="O72">
        <v>3143</v>
      </c>
      <c r="P72">
        <v>9.5075000000000003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</row>
    <row r="73" spans="1:37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9143</v>
      </c>
      <c r="P73">
        <v>27.657499999999999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</row>
    <row r="74" spans="1:37" x14ac:dyDescent="0.25">
      <c r="A74" t="s">
        <v>68</v>
      </c>
      <c r="B74">
        <v>2</v>
      </c>
      <c r="C74">
        <v>1</v>
      </c>
      <c r="D74">
        <v>0</v>
      </c>
      <c r="E74">
        <v>1.01834</v>
      </c>
      <c r="F74">
        <v>0.93996999999999997</v>
      </c>
      <c r="G74">
        <v>1.10324</v>
      </c>
      <c r="H74">
        <v>0.65649999999999997</v>
      </c>
      <c r="I74">
        <v>0.97055999999999998</v>
      </c>
      <c r="J74">
        <v>0.90478999999999998</v>
      </c>
      <c r="K74">
        <v>1.0410999999999999</v>
      </c>
      <c r="L74">
        <v>0.40379999999999999</v>
      </c>
      <c r="M74">
        <v>11</v>
      </c>
      <c r="N74">
        <v>33058</v>
      </c>
      <c r="O74">
        <v>14341</v>
      </c>
      <c r="P74">
        <v>43.381300000000003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</row>
    <row r="75" spans="1:37" x14ac:dyDescent="0.25">
      <c r="A75" t="s">
        <v>68</v>
      </c>
      <c r="B75">
        <v>3</v>
      </c>
      <c r="C75">
        <v>1</v>
      </c>
      <c r="D75">
        <v>0</v>
      </c>
      <c r="E75">
        <v>1.09317</v>
      </c>
      <c r="F75">
        <v>0.99073</v>
      </c>
      <c r="G75">
        <v>1.2061999999999999</v>
      </c>
      <c r="H75">
        <v>7.5999999999999998E-2</v>
      </c>
      <c r="I75">
        <v>1.0819300000000001</v>
      </c>
      <c r="J75">
        <v>0.99348000000000003</v>
      </c>
      <c r="K75">
        <v>1.1782600000000001</v>
      </c>
      <c r="L75">
        <v>7.0400000000000004E-2</v>
      </c>
      <c r="M75"/>
      <c r="N75" t="s">
        <v>4</v>
      </c>
      <c r="O75">
        <v>6038</v>
      </c>
      <c r="P75">
        <v>18.264900000000001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</row>
    <row r="76" spans="1:37" x14ac:dyDescent="0.25">
      <c r="A76" t="s">
        <v>68</v>
      </c>
      <c r="B76" t="s">
        <v>69</v>
      </c>
      <c r="C76">
        <v>1</v>
      </c>
      <c r="D76">
        <v>0</v>
      </c>
      <c r="E76">
        <v>1.08405</v>
      </c>
      <c r="F76">
        <v>0.96247000000000005</v>
      </c>
      <c r="G76">
        <v>1.2210000000000001</v>
      </c>
      <c r="H76">
        <v>0.18360000000000001</v>
      </c>
      <c r="I76">
        <v>1.15699</v>
      </c>
      <c r="J76">
        <v>1.04684</v>
      </c>
      <c r="K76">
        <v>1.2787299999999999</v>
      </c>
      <c r="L76">
        <v>4.3E-3</v>
      </c>
      <c r="M76"/>
      <c r="N76" t="s">
        <v>4</v>
      </c>
      <c r="O76">
        <v>3536</v>
      </c>
      <c r="P76">
        <v>10.696400000000001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</row>
    <row r="77" spans="1:37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32343</v>
      </c>
      <c r="P77">
        <v>97.837100000000007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</row>
    <row r="78" spans="1:37" x14ac:dyDescent="0.25">
      <c r="A78" t="s">
        <v>70</v>
      </c>
      <c r="B78">
        <v>1</v>
      </c>
      <c r="C78">
        <v>0</v>
      </c>
      <c r="D78">
        <v>0</v>
      </c>
      <c r="E78">
        <v>1.12507</v>
      </c>
      <c r="F78">
        <v>0.90405000000000002</v>
      </c>
      <c r="G78">
        <v>1.40012</v>
      </c>
      <c r="H78">
        <v>0.29089999999999999</v>
      </c>
      <c r="I78">
        <v>1.2726500000000001</v>
      </c>
      <c r="J78">
        <v>1.06006</v>
      </c>
      <c r="K78">
        <v>1.52786</v>
      </c>
      <c r="L78">
        <v>9.7000000000000003E-3</v>
      </c>
      <c r="M78">
        <v>11</v>
      </c>
      <c r="N78">
        <v>33058</v>
      </c>
      <c r="O78">
        <v>715</v>
      </c>
      <c r="P78">
        <v>2.1629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</row>
    <row r="79" spans="1:37" x14ac:dyDescent="0.25">
      <c r="A79" t="s">
        <v>50</v>
      </c>
      <c r="B79"/>
      <c r="C79"/>
      <c r="D79">
        <v>0</v>
      </c>
      <c r="E79">
        <v>1.03281</v>
      </c>
      <c r="F79">
        <v>0.99475000000000002</v>
      </c>
      <c r="G79">
        <v>1.0723199999999999</v>
      </c>
      <c r="H79">
        <v>9.1999999999999998E-2</v>
      </c>
      <c r="I79">
        <v>1.09491</v>
      </c>
      <c r="J79">
        <v>1.0649500000000001</v>
      </c>
      <c r="K79">
        <v>1.1256999999999999</v>
      </c>
      <c r="L79" t="s">
        <v>5</v>
      </c>
      <c r="M79"/>
      <c r="N79">
        <v>33058</v>
      </c>
      <c r="O79" t="s">
        <v>4</v>
      </c>
      <c r="P79" t="s">
        <v>4</v>
      </c>
      <c r="Q79">
        <v>0</v>
      </c>
      <c r="R79">
        <v>1</v>
      </c>
      <c r="S79">
        <v>4.24594</v>
      </c>
      <c r="T79">
        <v>3.22987</v>
      </c>
      <c r="U79">
        <v>2.0729799999999998</v>
      </c>
      <c r="V79">
        <v>1.28054</v>
      </c>
      <c r="W79">
        <v>0.41864000000000001</v>
      </c>
      <c r="X79">
        <v>-0.14560999999999999</v>
      </c>
      <c r="Y79">
        <v>-0.6623</v>
      </c>
      <c r="Z79">
        <v>-1.28111</v>
      </c>
      <c r="AA79">
        <v>-1.9049199999999999</v>
      </c>
      <c r="AB79">
        <v>-5.4825799999999996</v>
      </c>
      <c r="AC79"/>
      <c r="AD79"/>
      <c r="AE79"/>
      <c r="AF79"/>
      <c r="AG79"/>
      <c r="AH79"/>
      <c r="AI79"/>
      <c r="AJ79"/>
      <c r="AK79"/>
    </row>
    <row r="80" spans="1:37" x14ac:dyDescent="0.25">
      <c r="A80" t="s">
        <v>51</v>
      </c>
      <c r="B80" t="s">
        <v>52</v>
      </c>
      <c r="C80" t="s">
        <v>53</v>
      </c>
      <c r="D80">
        <v>0</v>
      </c>
      <c r="E80">
        <v>0.81044000000000005</v>
      </c>
      <c r="F80">
        <v>0.75948000000000004</v>
      </c>
      <c r="G80">
        <v>0.86482000000000003</v>
      </c>
      <c r="H80" t="s">
        <v>5</v>
      </c>
      <c r="I80">
        <v>0.78771000000000002</v>
      </c>
      <c r="J80">
        <v>0.74385999999999997</v>
      </c>
      <c r="K80">
        <v>0.83414999999999995</v>
      </c>
      <c r="L80" t="s">
        <v>5</v>
      </c>
      <c r="M80">
        <v>11</v>
      </c>
      <c r="N80">
        <v>33058</v>
      </c>
      <c r="O80">
        <v>16762</v>
      </c>
      <c r="P80">
        <v>50.704799999999999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</row>
    <row r="81" spans="1:37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16296</v>
      </c>
      <c r="P81">
        <v>49.295200000000001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</row>
    <row r="82" spans="1:37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</row>
    <row r="83" spans="1:37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</row>
    <row r="84" spans="1:37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0F5616-5389-4092-80F6-E92A9847261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848A24-D5B0-4E11-9565-A3BC1A8892D6}"/>
</file>

<file path=customXml/itemProps3.xml><?xml version="1.0" encoding="utf-8"?>
<ds:datastoreItem xmlns:ds="http://schemas.openxmlformats.org/officeDocument/2006/customXml" ds:itemID="{57F8E986-DD5A-499A-A7AA-B5FD7835A7D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fig_adult</vt:lpstr>
      <vt:lpstr>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2020-06-08T20:49:54Z</cp:lastPrinted>
  <dcterms:created xsi:type="dcterms:W3CDTF">2016-05-09T20:07:28Z</dcterms:created>
  <dcterms:modified xsi:type="dcterms:W3CDTF">2021-07-12T20:40:07Z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